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worksheets/sheet48.xml" ContentType="application/vnd.openxmlformats-officedocument.spreadsheetml.worksheet+xml"/>
  <Override PartName="/xl/drawings/drawing48.xml" ContentType="application/vnd.openxmlformats-officedocument.drawing+xml"/>
  <Override PartName="/xl/worksheets/sheet49.xml" ContentType="application/vnd.openxmlformats-officedocument.spreadsheetml.worksheet+xml"/>
  <Override PartName="/xl/drawings/drawing49.xml" ContentType="application/vnd.openxmlformats-officedocument.drawing+xml"/>
  <Override PartName="/xl/worksheets/sheet50.xml" ContentType="application/vnd.openxmlformats-officedocument.spreadsheetml.worksheet+xml"/>
  <Override PartName="/xl/drawings/drawing50.xml" ContentType="application/vnd.openxmlformats-officedocument.drawing+xml"/>
  <Override PartName="/xl/worksheets/sheet51.xml" ContentType="application/vnd.openxmlformats-officedocument.spreadsheetml.worksheet+xml"/>
  <Override PartName="/xl/drawings/drawing51.xml" ContentType="application/vnd.openxmlformats-officedocument.drawing+xml"/>
  <Override PartName="/xl/worksheets/sheet52.xml" ContentType="application/vnd.openxmlformats-officedocument.spreadsheetml.worksheet+xml"/>
  <Override PartName="/xl/drawings/drawing52.xml" ContentType="application/vnd.openxmlformats-officedocument.drawing+xml"/>
  <Override PartName="/xl/worksheets/sheet53.xml" ContentType="application/vnd.openxmlformats-officedocument.spreadsheetml.worksheet+xml"/>
  <Override PartName="/xl/drawings/drawing53.xml" ContentType="application/vnd.openxmlformats-officedocument.drawing+xml"/>
  <Override PartName="/xl/worksheets/sheet54.xml" ContentType="application/vnd.openxmlformats-officedocument.spreadsheetml.worksheet+xml"/>
  <Override PartName="/xl/drawings/drawing54.xml" ContentType="application/vnd.openxmlformats-officedocument.drawing+xml"/>
  <Override PartName="/xl/worksheets/sheet55.xml" ContentType="application/vnd.openxmlformats-officedocument.spreadsheetml.worksheet+xml"/>
  <Override PartName="/xl/drawings/drawing55.xml" ContentType="application/vnd.openxmlformats-officedocument.drawing+xml"/>
  <Override PartName="/xl/worksheets/sheet56.xml" ContentType="application/vnd.openxmlformats-officedocument.spreadsheetml.worksheet+xml"/>
  <Override PartName="/xl/drawings/drawing56.xml" ContentType="application/vnd.openxmlformats-officedocument.drawing+xml"/>
  <Override PartName="/xl/worksheets/sheet57.xml" ContentType="application/vnd.openxmlformats-officedocument.spreadsheetml.worksheet+xml"/>
  <Override PartName="/xl/drawings/drawing57.xml" ContentType="application/vnd.openxmlformats-officedocument.drawing+xml"/>
  <Override PartName="/xl/worksheets/sheet58.xml" ContentType="application/vnd.openxmlformats-officedocument.spreadsheetml.worksheet+xml"/>
  <Override PartName="/xl/drawings/drawing58.xml" ContentType="application/vnd.openxmlformats-officedocument.drawing+xml"/>
  <Override PartName="/xl/worksheets/sheet59.xml" ContentType="application/vnd.openxmlformats-officedocument.spreadsheetml.worksheet+xml"/>
  <Override PartName="/xl/drawings/drawing59.xml" ContentType="application/vnd.openxmlformats-officedocument.drawing+xml"/>
  <Override PartName="/xl/worksheets/sheet60.xml" ContentType="application/vnd.openxmlformats-officedocument.spreadsheetml.worksheet+xml"/>
  <Override PartName="/xl/drawings/drawing60.xml" ContentType="application/vnd.openxmlformats-officedocument.drawing+xml"/>
  <Override PartName="/xl/worksheets/sheet61.xml" ContentType="application/vnd.openxmlformats-officedocument.spreadsheetml.worksheet+xml"/>
  <Override PartName="/xl/drawings/drawing61.xml" ContentType="application/vnd.openxmlformats-officedocument.drawing+xml"/>
  <Override PartName="/xl/worksheets/sheet62.xml" ContentType="application/vnd.openxmlformats-officedocument.spreadsheetml.worksheet+xml"/>
  <Override PartName="/xl/drawings/drawing62.xml" ContentType="application/vnd.openxmlformats-officedocument.drawing+xml"/>
  <Override PartName="/xl/worksheets/sheet63.xml" ContentType="application/vnd.openxmlformats-officedocument.spreadsheetml.worksheet+xml"/>
  <Override PartName="/xl/drawings/drawing63.xml" ContentType="application/vnd.openxmlformats-officedocument.drawing+xml"/>
  <Override PartName="/xl/worksheets/sheet64.xml" ContentType="application/vnd.openxmlformats-officedocument.spreadsheetml.worksheet+xml"/>
  <Override PartName="/xl/drawings/drawing64.xml" ContentType="application/vnd.openxmlformats-officedocument.drawing+xml"/>
  <Override PartName="/xl/worksheets/sheet65.xml" ContentType="application/vnd.openxmlformats-officedocument.spreadsheetml.worksheet+xml"/>
  <Override PartName="/xl/drawings/drawing65.xml" ContentType="application/vnd.openxmlformats-officedocument.drawing+xml"/>
  <Override PartName="/xl/worksheets/sheet66.xml" ContentType="application/vnd.openxmlformats-officedocument.spreadsheetml.worksheet+xml"/>
  <Override PartName="/xl/drawings/drawing66.xml" ContentType="application/vnd.openxmlformats-officedocument.drawing+xml"/>
  <Override PartName="/xl/worksheets/sheet67.xml" ContentType="application/vnd.openxmlformats-officedocument.spreadsheetml.worksheet+xml"/>
  <Override PartName="/xl/drawings/drawing67.xml" ContentType="application/vnd.openxmlformats-officedocument.drawing+xml"/>
  <Override PartName="/xl/worksheets/sheet68.xml" ContentType="application/vnd.openxmlformats-officedocument.spreadsheetml.worksheet+xml"/>
  <Override PartName="/xl/drawings/drawing68.xml" ContentType="application/vnd.openxmlformats-officedocument.drawing+xml"/>
  <Override PartName="/xl/worksheets/sheet69.xml" ContentType="application/vnd.openxmlformats-officedocument.spreadsheetml.worksheet+xml"/>
  <Override PartName="/xl/drawings/drawing69.xml" ContentType="application/vnd.openxmlformats-officedocument.drawing+xml"/>
  <Override PartName="/xl/worksheets/sheet70.xml" ContentType="application/vnd.openxmlformats-officedocument.spreadsheetml.worksheet+xml"/>
  <Override PartName="/xl/drawings/drawing70.xml" ContentType="application/vnd.openxmlformats-officedocument.drawing+xml"/>
  <Override PartName="/xl/worksheets/sheet71.xml" ContentType="application/vnd.openxmlformats-officedocument.spreadsheetml.worksheet+xml"/>
  <Override PartName="/xl/drawings/drawing71.xml" ContentType="application/vnd.openxmlformats-officedocument.drawing+xml"/>
  <Override PartName="/xl/worksheets/sheet72.xml" ContentType="application/vnd.openxmlformats-officedocument.spreadsheetml.worksheet+xml"/>
  <Override PartName="/xl/drawings/drawing72.xml" ContentType="application/vnd.openxmlformats-officedocument.drawing+xml"/>
  <Override PartName="/xl/worksheets/sheet73.xml" ContentType="application/vnd.openxmlformats-officedocument.spreadsheetml.worksheet+xml"/>
  <Override PartName="/xl/drawings/drawing73.xml" ContentType="application/vnd.openxmlformats-officedocument.drawing+xml"/>
  <Override PartName="/xl/worksheets/sheet74.xml" ContentType="application/vnd.openxmlformats-officedocument.spreadsheetml.worksheet+xml"/>
  <Override PartName="/xl/drawings/drawing74.xml" ContentType="application/vnd.openxmlformats-officedocument.drawing+xml"/>
  <Override PartName="/xl/worksheets/sheet75.xml" ContentType="application/vnd.openxmlformats-officedocument.spreadsheetml.worksheet+xml"/>
  <Override PartName="/xl/drawings/drawing75.xml" ContentType="application/vnd.openxmlformats-officedocument.drawing+xml"/>
  <Override PartName="/xl/worksheets/sheet76.xml" ContentType="application/vnd.openxmlformats-officedocument.spreadsheetml.worksheet+xml"/>
  <Override PartName="/xl/drawings/drawing76.xml" ContentType="application/vnd.openxmlformats-officedocument.drawing+xml"/>
  <Override PartName="/xl/worksheets/sheet77.xml" ContentType="application/vnd.openxmlformats-officedocument.spreadsheetml.worksheet+xml"/>
  <Override PartName="/xl/drawings/drawing77.xml" ContentType="application/vnd.openxmlformats-officedocument.drawing+xml"/>
  <Override PartName="/xl/worksheets/sheet78.xml" ContentType="application/vnd.openxmlformats-officedocument.spreadsheetml.worksheet+xml"/>
  <Override PartName="/xl/drawings/drawing78.xml" ContentType="application/vnd.openxmlformats-officedocument.drawing+xml"/>
  <Override PartName="/xl/worksheets/sheet79.xml" ContentType="application/vnd.openxmlformats-officedocument.spreadsheetml.worksheet+xml"/>
  <Override PartName="/xl/drawings/drawing79.xml" ContentType="application/vnd.openxmlformats-officedocument.drawing+xml"/>
  <Override PartName="/xl/worksheets/sheet80.xml" ContentType="application/vnd.openxmlformats-officedocument.spreadsheetml.worksheet+xml"/>
  <Override PartName="/xl/drawings/drawing80.xml" ContentType="application/vnd.openxmlformats-officedocument.drawing+xml"/>
  <Override PartName="/xl/worksheets/sheet81.xml" ContentType="application/vnd.openxmlformats-officedocument.spreadsheetml.worksheet+xml"/>
  <Override PartName="/xl/drawings/drawing81.xml" ContentType="application/vnd.openxmlformats-officedocument.drawing+xml"/>
  <Override PartName="/xl/worksheets/sheet82.xml" ContentType="application/vnd.openxmlformats-officedocument.spreadsheetml.worksheet+xml"/>
  <Override PartName="/xl/drawings/drawing82.xml" ContentType="application/vnd.openxmlformats-officedocument.drawing+xml"/>
  <Override PartName="/xl/worksheets/sheet8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bookViews>
    <workbookView xWindow="0" yWindow="0" windowWidth="15600" windowHeight="11760" tabRatio="928" firstSheet="48" activeTab="53"/>
  </bookViews>
  <sheets>
    <sheet name="Summary" sheetId="116" r:id="rId1"/>
    <sheet name="Note on FS (p8)" sheetId="117" r:id="rId2"/>
    <sheet name="Financial highlights € (p8)" sheetId="118" r:id="rId3"/>
    <sheet name="Financial highlights $ (p9)" sheetId="119" r:id="rId4"/>
    <sheet name="Op. High. by quarter (p10-11)" sheetId="120" r:id="rId5"/>
    <sheet name="Market environment (p10)" sheetId="121" r:id="rId6"/>
    <sheet name="Fin. High. quarter € (p12-13)" sheetId="122" r:id="rId7"/>
    <sheet name="Fin. High. quarter $ (p12-13)" sheetId="123" r:id="rId8"/>
    <sheet name="Market envir. price (p14-15)" sheetId="124" r:id="rId9"/>
    <sheet name="Consol. stat. income €  (p14)" sheetId="125" r:id="rId10"/>
    <sheet name="Consol. stat. income $ (p15)" sheetId="126" r:id="rId11"/>
    <sheet name="Sales (p16)" sheetId="127" r:id="rId12"/>
    <sheet name="Deprec. depl. &amp; amortiz. (p16)" sheetId="128" r:id="rId13"/>
    <sheet name="Equity in income (loss) (p16)" sheetId="129" r:id="rId14"/>
    <sheet name="Income taxes (p16)" sheetId="130" r:id="rId15"/>
    <sheet name="Adj. items op. income (p17)" sheetId="131" r:id="rId16"/>
    <sheet name="Adj. items net income (p17)" sheetId="132" r:id="rId17"/>
    <sheet name="Cons. balance sheet in € (p18)" sheetId="133" r:id="rId18"/>
    <sheet name="Cons. balance sheet in $ (p19)" sheetId="134" r:id="rId19"/>
    <sheet name="Net tangible &amp; intangible (p20)" sheetId="135" r:id="rId20"/>
    <sheet name="Property, plant &amp; equip. (p20)" sheetId="136" r:id="rId21"/>
    <sheet name="Non-current assets (p20)" sheetId="137" r:id="rId22"/>
    <sheet name="Non-current debt (p21)" sheetId="138" r:id="rId23"/>
    <sheet name="Consolidated Equity (p22-23)" sheetId="139" r:id="rId24"/>
    <sheet name="Net-debt-to-equity ratio (p24)" sheetId="140" r:id="rId25"/>
    <sheet name="Capital replacement cost (p24)" sheetId="141" r:id="rId26"/>
    <sheet name="Capital employed (p24)" sheetId="142" r:id="rId27"/>
    <sheet name="ROACE by bs (p25)" sheetId="143" r:id="rId28"/>
    <sheet name="Conso stat. cash flows € (p26)" sheetId="144" r:id="rId29"/>
    <sheet name="Conso stat. cash flows $ (27)" sheetId="145" r:id="rId30"/>
    <sheet name="Cash flows from op. (p28) " sheetId="146" r:id="rId31"/>
    <sheet name="Capital Expenditures (p29)" sheetId="147" r:id="rId32"/>
    <sheet name="Divestments by bs (p29)" sheetId="148" r:id="rId33"/>
    <sheet name="Share information (p31)" sheetId="149" r:id="rId34"/>
    <sheet name="Payroll (p32)" sheetId="150" r:id="rId35"/>
    <sheet name="Number of employees (p32)" sheetId="151" r:id="rId36"/>
    <sheet name="Financial highlights € (p35)" sheetId="152" r:id="rId37"/>
    <sheet name="Financial highlights $ (p35)" sheetId="153" r:id="rId38"/>
    <sheet name="Production (p35)" sheetId="154" r:id="rId39"/>
    <sheet name="Proved reserves (p35)" sheetId="155" r:id="rId40"/>
    <sheet name="Key op. ratios Group (p36)" sheetId="156" r:id="rId41"/>
    <sheet name="Key op. ratios subs. (p36)" sheetId="157" r:id="rId42"/>
    <sheet name="Comb. liquids gas prod. (p37)" sheetId="158" r:id="rId43"/>
    <sheet name="Liquids prod. (p38)" sheetId="159" r:id="rId44"/>
    <sheet name="Gas prod. (p39)" sheetId="160" r:id="rId45"/>
    <sheet name="Changes oil bitum. gas (p40-43)" sheetId="161" r:id="rId46"/>
    <sheet name="Changes oil res. (p44-47)" sheetId="162" r:id="rId47"/>
    <sheet name="Changes bitum. res. (p48)" sheetId="163" r:id="rId48"/>
    <sheet name="Changes gas res. (p49-52)" sheetId="164" r:id="rId49"/>
    <sheet name="Results op. activities (p53-54)" sheetId="165" r:id="rId50"/>
    <sheet name="Cost incurred (p55)" sheetId="166" r:id="rId51"/>
    <sheet name="Capitalized cost (p56-57)" sheetId="167" r:id="rId52"/>
    <sheet name="Net cash flows (p58-59)" sheetId="168" r:id="rId53"/>
    <sheet name="Changes net cash flows (p60)" sheetId="169" r:id="rId54"/>
    <sheet name="Oil Gas Acreage (p61)" sheetId="170" r:id="rId55"/>
    <sheet name="Nb. prod. wells (p62)" sheetId="171" r:id="rId56"/>
    <sheet name="Nb.prod.dry.wells drilled (p63)" sheetId="172" r:id="rId57"/>
    <sheet name="Explo.Devpt.wells (p64)" sheetId="173" r:id="rId58"/>
    <sheet name="LNG sales (p65)" sheetId="174" r:id="rId59"/>
    <sheet name="Interests pipelines (p69)" sheetId="175" r:id="rId60"/>
    <sheet name="Pipeline gas sales (p70)" sheetId="176" r:id="rId61"/>
    <sheet name="Power gen. facilities (p70)" sheetId="177" r:id="rId62"/>
    <sheet name="Financial highlights € (p111)" sheetId="178" r:id="rId63"/>
    <sheet name="Financial highlights $ (p111)" sheetId="179" r:id="rId64"/>
    <sheet name="Operational highlights (p111)" sheetId="180" r:id="rId65"/>
    <sheet name="Refinery capacity (p115)" sheetId="181" r:id="rId66"/>
    <sheet name="Distillation capacity (p115)" sheetId="182" r:id="rId67"/>
    <sheet name="Refinery throughput (p116)" sheetId="183" r:id="rId68"/>
    <sheet name="Utiliz. rate feedstocks (p116)" sheetId="184" r:id="rId69"/>
    <sheet name="Utiliz. rate crude (p116)" sheetId="185" r:id="rId70"/>
    <sheet name="Production levels (p116)" sheetId="186" r:id="rId71"/>
    <sheet name="Main prod. capacities (p117)" sheetId="187" r:id="rId72"/>
    <sheet name="Sales by geo. area (p117)-BaseC" sheetId="188" r:id="rId73"/>
    <sheet name="Sales by activity (p 118)-Spec" sheetId="189" r:id="rId74"/>
    <sheet name="Sales by geo. area (p118)-Spec" sheetId="190" r:id="rId75"/>
    <sheet name="Sales by activity (p118)-Spec" sheetId="191" r:id="rId76"/>
    <sheet name="﻿Financial highlights € (p121)" sheetId="192" r:id="rId77"/>
    <sheet name="﻿Financial highlights $ (p121)" sheetId="193" r:id="rId78"/>
    <sheet name="Operational highlights (p121)" sheetId="194" r:id="rId79"/>
    <sheet name="Petrol sales by area (p125)" sheetId="195" r:id="rId80"/>
    <sheet name="Petrol. sales by product (p125)" sheetId="196" r:id="rId81"/>
    <sheet name="Service-Stations (p126)" sheetId="197" r:id="rId82"/>
    <sheet name="Feuil1" sheetId="198" r:id="rId83"/>
  </sheets>
  <definedNames>
    <definedName name="_xlnm.Print_Area" localSheetId="16">'Adj. items net income (p17)'!$A$1:$G$32</definedName>
    <definedName name="_xlnm.Print_Area" localSheetId="51">'Capitalized cost (p56-57)'!$A$1:$H$48</definedName>
    <definedName name="_xlnm.Print_Area" localSheetId="42">'Comb. liquids gas prod. (p37)'!$A$2:$H$57</definedName>
    <definedName name="_xlnm.Print_Area" localSheetId="10">'Consol. stat. income $ (p15)'!$A$2:$H$31</definedName>
    <definedName name="_xlnm.Print_Area" localSheetId="9">'Consol. stat. income €  (p14)'!$A$1:$H$28</definedName>
    <definedName name="_xlnm.Print_Area" localSheetId="12">'Deprec. depl. &amp; amortiz. (p16)'!$B$2:$K$13</definedName>
    <definedName name="_xlnm.Print_Area" localSheetId="7">'Fin. High. quarter $ (p12-13)'!$B$1:$Y$49</definedName>
    <definedName name="_xlnm.Print_Area" localSheetId="6">'Fin. High. quarter € (p12-13)'!$B$2:$AA$48</definedName>
    <definedName name="_xlnm.Print_Area" localSheetId="3">'Financial highlights $ (p9)'!$B$2:$M$32</definedName>
    <definedName name="_xlnm.Print_Area" localSheetId="2">'Financial highlights € (p8)'!$A$2:$M$28</definedName>
    <definedName name="_xlnm.Print_Area" localSheetId="44">'Gas prod. (p39)'!$A$2:$H$51</definedName>
    <definedName name="_xlnm.Print_Area" localSheetId="40">'Key op. ratios Group (p36)'!$A$2:$M$18</definedName>
    <definedName name="_xlnm.Print_Area" localSheetId="41">'Key op. ratios subs. (p36)'!$A$2:$M$16</definedName>
    <definedName name="_xlnm.Print_Area" localSheetId="43">'Liquids prod. (p38)'!$A$2:$H$52</definedName>
    <definedName name="_xlnm.Print_Area" localSheetId="71">'Main prod. capacities (p117)'!$A$1:$I$19</definedName>
    <definedName name="_xlnm.Print_Area" localSheetId="8">'Market envir. price (p14-15)'!$A$1:$AM$42</definedName>
    <definedName name="_xlnm.Print_Area" localSheetId="38">'Production (p35)'!$A$2:$N$9</definedName>
    <definedName name="_xlnm.Print_Area" localSheetId="39">'Proved reserves (p35)'!$A$2:$M$10</definedName>
    <definedName name="_xlnm.Print_Area" localSheetId="11">'Sales (p16)'!$A$2:$F$27</definedName>
    <definedName name="_xlnm.Print_Area" localSheetId="72">'Sales by geo. area (p117)-BaseC'!$B$2:$H$11</definedName>
    <definedName name="_xlnm.Print_Area" localSheetId="0">'Summary'!$B$2:$C$99</definedName>
    <definedName name="_xlnm.Print_Area" localSheetId="68">'Utiliz. rate feedstocks (p116)'!$A$2:$I$15</definedName>
  </definedNames>
  <calcPr calcId="125725"/>
  <extLst/>
</workbook>
</file>

<file path=xl/sharedStrings.xml><?xml version="1.0" encoding="utf-8"?>
<sst xmlns="http://schemas.openxmlformats.org/spreadsheetml/2006/main" count="5694" uniqueCount="1341">
  <si>
    <t>Sales</t>
  </si>
  <si>
    <t>Market environment</t>
  </si>
  <si>
    <t>Income taxes</t>
  </si>
  <si>
    <t>Net-debt-to-equity ratio</t>
  </si>
  <si>
    <t>Petroleum product sales (excluding trading and bulk sales) by main products</t>
  </si>
  <si>
    <t>Petroleum product sales (excluding trading and bulk sales) by geographic area</t>
  </si>
  <si>
    <t>Operational highlights</t>
  </si>
  <si>
    <t>Financial highlights ($)</t>
  </si>
  <si>
    <t>Financial highlights (€)</t>
  </si>
  <si>
    <t>Sales by activity</t>
  </si>
  <si>
    <t>Sales by geographic area</t>
  </si>
  <si>
    <t>Main production capacities at year-end</t>
  </si>
  <si>
    <t>Utilization rate (based on crude and other feedstocks)</t>
  </si>
  <si>
    <t>Refinery throughput (group share)</t>
  </si>
  <si>
    <t>Distillation capacity (group share)</t>
  </si>
  <si>
    <t>Refinery capacity</t>
  </si>
  <si>
    <t>p.70</t>
  </si>
  <si>
    <t>Power generation facilities</t>
  </si>
  <si>
    <t>Pipeline gas sales</t>
  </si>
  <si>
    <t>p.69</t>
  </si>
  <si>
    <t>Interests in pipelines</t>
  </si>
  <si>
    <t>p.65</t>
  </si>
  <si>
    <t>Liquefied natural gas (LNG) sales</t>
  </si>
  <si>
    <t>p.64</t>
  </si>
  <si>
    <t>p.63</t>
  </si>
  <si>
    <t>p.62</t>
  </si>
  <si>
    <t>Number of productive oil and gas wells</t>
  </si>
  <si>
    <t>p.61</t>
  </si>
  <si>
    <t>Oil and gas acreage</t>
  </si>
  <si>
    <t>p.60</t>
  </si>
  <si>
    <t>Changes in the standardized measure of discounted future net cash flows</t>
  </si>
  <si>
    <t>p.58-59</t>
  </si>
  <si>
    <t>Standardized measure of discounted future net cash flows (excluding transportation)</t>
  </si>
  <si>
    <t>p.56</t>
  </si>
  <si>
    <t>Capitalized cost related to oil and gas producing activities</t>
  </si>
  <si>
    <t>p.55</t>
  </si>
  <si>
    <t>Cost incurred in oil and gas property acquisition, exploration and development activities</t>
  </si>
  <si>
    <t>p.53-54</t>
  </si>
  <si>
    <t>Results of operations for oil and gas producing activities</t>
  </si>
  <si>
    <t>p.49</t>
  </si>
  <si>
    <t>Changes in gas reserves</t>
  </si>
  <si>
    <t>p.48</t>
  </si>
  <si>
    <t>Changes in bitumen reserves</t>
  </si>
  <si>
    <t>p.44-47</t>
  </si>
  <si>
    <t>Changes in oil reserves</t>
  </si>
  <si>
    <t>p.40-43</t>
  </si>
  <si>
    <t>Changes in oil, bitumen and gas reserves</t>
  </si>
  <si>
    <t>p.39</t>
  </si>
  <si>
    <t>Gas production</t>
  </si>
  <si>
    <t>p.38</t>
  </si>
  <si>
    <t>Liquids production</t>
  </si>
  <si>
    <t>p.37</t>
  </si>
  <si>
    <t>Combined liquids and gas production</t>
  </si>
  <si>
    <t>p.36</t>
  </si>
  <si>
    <t>Key operating ratios - consolidated subsidiaries</t>
  </si>
  <si>
    <t>Key operating ratios - Group</t>
  </si>
  <si>
    <t>p.35</t>
  </si>
  <si>
    <t>Proved reserves</t>
  </si>
  <si>
    <t>Production</t>
  </si>
  <si>
    <t>p.32</t>
  </si>
  <si>
    <t>Number of employees</t>
  </si>
  <si>
    <t>Payroll</t>
  </si>
  <si>
    <t>p.31</t>
  </si>
  <si>
    <t>Share information</t>
  </si>
  <si>
    <t>p.29</t>
  </si>
  <si>
    <t>Divestments by business segment</t>
  </si>
  <si>
    <t>Capital Expenditures</t>
  </si>
  <si>
    <t>p.28</t>
  </si>
  <si>
    <t>Cash flows from operating activities</t>
  </si>
  <si>
    <t>p.27</t>
  </si>
  <si>
    <t>Consolidated statement of cash flows ($)</t>
  </si>
  <si>
    <t>p.26</t>
  </si>
  <si>
    <t>Consolidated statement of cash flows (€)</t>
  </si>
  <si>
    <t>p.25</t>
  </si>
  <si>
    <t>ROACE by business segment</t>
  </si>
  <si>
    <t>p.24</t>
  </si>
  <si>
    <t>Capital employed</t>
  </si>
  <si>
    <t>Capital employed based on replacement cost by business segment</t>
  </si>
  <si>
    <t>p.22-23</t>
  </si>
  <si>
    <t>Consolidated statement of changes in shareholders' equity - Group share</t>
  </si>
  <si>
    <t>p.21</t>
  </si>
  <si>
    <t>Non-current debt analysis</t>
  </si>
  <si>
    <t>p.20</t>
  </si>
  <si>
    <t>Non-current assets by business segment</t>
  </si>
  <si>
    <t>Property, plant &amp; equipment</t>
  </si>
  <si>
    <t>Net tangible &amp; intangible assets by business segment</t>
  </si>
  <si>
    <t>p.19</t>
  </si>
  <si>
    <t>Consolidated balance sheet ($)</t>
  </si>
  <si>
    <t>p.18</t>
  </si>
  <si>
    <t>Consolidated balance sheet (€)</t>
  </si>
  <si>
    <t>p.17</t>
  </si>
  <si>
    <t>Adjustments items to net income by business segment</t>
  </si>
  <si>
    <t>Adjustments items to operating income by business segment</t>
  </si>
  <si>
    <t>p.16</t>
  </si>
  <si>
    <t>Equity in income/(loss) of affiliates by business segment</t>
  </si>
  <si>
    <t>Depreciation, depletion &amp; amortization of tangible assets and mineral interest by business segment</t>
  </si>
  <si>
    <t>p.15</t>
  </si>
  <si>
    <t>Consolidated statement of income ($)</t>
  </si>
  <si>
    <t>p.14</t>
  </si>
  <si>
    <t>Consolidated statement of income (€)</t>
  </si>
  <si>
    <t>p.14-15</t>
  </si>
  <si>
    <t>Market environment and price realizations</t>
  </si>
  <si>
    <t>Financial highlights by quarter ($)</t>
  </si>
  <si>
    <t>Financial highlights by quarter (€)</t>
  </si>
  <si>
    <t>p.10</t>
  </si>
  <si>
    <t>Operational highlights by quarter</t>
  </si>
  <si>
    <t>p.9</t>
  </si>
  <si>
    <t>p.8</t>
  </si>
  <si>
    <t>CORPORATE</t>
  </si>
  <si>
    <t>UPSTREAM</t>
  </si>
  <si>
    <t>REFINING &amp; CHEMICALS</t>
  </si>
  <si>
    <t>MARKETING &amp; SERVICES</t>
  </si>
  <si>
    <t>Production levels (group share)</t>
  </si>
  <si>
    <t>p.115</t>
  </si>
  <si>
    <t>p.116</t>
  </si>
  <si>
    <t>Utlization rate (based on crude only)</t>
  </si>
  <si>
    <t>p.10-11</t>
  </si>
  <si>
    <t>p.12-13</t>
  </si>
  <si>
    <t xml:space="preserve">NOTE ON FINANCIAL STATEMENTS </t>
  </si>
  <si>
    <t>﻿For € and $ data: Following the application of revised accounting standard IAS 19 effective January 1, 2013, 
the information has been restated for 2012 (annual+quarters), 2011 (annual only) , 2010 (annual only) and 
2009 (annual only); however, the impact on such restated results is not significant.</t>
  </si>
  <si>
    <t>﻿For $ data: On April 15, 2014, Total published its historic financial statements in U.S. dollars following the decision 
to change its financial statements reporting from euros to U.S. dollars, effective January 1, 2014. In these statements, following the application of IFRIC 21 effective January 1, 2014, the information has been restated for 2013 (annual+quarters), 2012 (annual only) and 2011 (annual only); however, the impact on such restated results is not significant. For these years, the U.S. dollar Factbook data are in line with these historic financial statements. For the previous years (before 2011), the historical Factbook conversion method has been used: U.S. dollar amounts represent euro amounts converted at the average €-$ exchange rate for statement of income and cash flow statement items and at the year-end €-$ exchange rate for the balance sheet.</t>
  </si>
  <si>
    <t>(7) These figures did not include the net financing for employees related stock purchase plans.</t>
  </si>
  <si>
    <t>(6) Including acquisitions.</t>
  </si>
  <si>
    <t>(5) Based on adjusted net operating income and average capital employed using replacement cost.</t>
  </si>
  <si>
    <t>(4) 2013 dividend subject to approval by the Shareholders’ meeting on May 16, 2014.</t>
  </si>
  <si>
    <t>(3) Based on the fully-diluted weighted-average number of common shares outstanding during the period.</t>
  </si>
  <si>
    <t>(2) 2003, 2004 and 2005 amounts are restated as per the four-for-one stock split that took place on May 18, 2006.</t>
  </si>
  <si>
    <t>(1) Adjusted results are defined as income using replacement cost, adjusted for special items, excluding the impact of changes for fair value from January 1, 2011, and, through June 30, 2010, excluding Total’s equity share of adjustments related to Sanofi.</t>
  </si>
  <si>
    <r>
      <t>11,371</t>
    </r>
    <r>
      <rPr>
        <vertAlign val="superscript"/>
        <sz val="9"/>
        <rFont val="Arial"/>
        <family val="2"/>
      </rPr>
      <t>(7)</t>
    </r>
  </si>
  <si>
    <r>
      <t>12,444</t>
    </r>
    <r>
      <rPr>
        <vertAlign val="superscript"/>
        <sz val="9"/>
        <rFont val="Arial"/>
        <family val="2"/>
      </rPr>
      <t>(7)</t>
    </r>
  </si>
  <si>
    <r>
      <t>13,003</t>
    </r>
    <r>
      <rPr>
        <vertAlign val="superscript"/>
        <sz val="9"/>
        <rFont val="Arial"/>
        <family val="2"/>
      </rPr>
      <t>(7)</t>
    </r>
  </si>
  <si>
    <t>﻿24,680</t>
  </si>
  <si>
    <t>Investments including net investments in equity affiliates and non-consolidated companies</t>
  </si>
  <si>
    <t>Divestments</t>
  </si>
  <si>
    <r>
      <t>Investments</t>
    </r>
    <r>
      <rPr>
        <vertAlign val="superscript"/>
        <sz val="9"/>
        <rFont val="Arial"/>
        <family val="2"/>
      </rPr>
      <t>(6)</t>
    </r>
  </si>
  <si>
    <t>Cash flow from operating activities</t>
  </si>
  <si>
    <t>Return on equity (ROE)</t>
  </si>
  <si>
    <r>
      <t>Return on average capital employed (ROACE)</t>
    </r>
    <r>
      <rPr>
        <vertAlign val="superscript"/>
        <sz val="9"/>
        <rFont val="Arial"/>
        <family val="2"/>
      </rPr>
      <t>(5)</t>
    </r>
  </si>
  <si>
    <t>Net-debt-to-equity ratio (as of December 31)</t>
  </si>
  <si>
    <r>
      <t>Dividend per share (€)</t>
    </r>
    <r>
      <rPr>
        <b/>
        <vertAlign val="superscript"/>
        <sz val="9"/>
        <rFont val="Arial"/>
        <family val="2"/>
      </rPr>
      <t>(3)(4)</t>
    </r>
  </si>
  <si>
    <r>
      <t>Adjusted fully-diluted earnings per share (€)</t>
    </r>
    <r>
      <rPr>
        <b/>
        <vertAlign val="superscript"/>
        <sz val="9"/>
        <rFont val="Arial"/>
        <family val="2"/>
      </rPr>
      <t>(1)(3)</t>
    </r>
  </si>
  <si>
    <r>
      <t xml:space="preserve">Fully-diluted weighted-average number of shares </t>
    </r>
    <r>
      <rPr>
        <vertAlign val="superscript"/>
        <sz val="9"/>
        <rFont val="Arial"/>
        <family val="2"/>
      </rPr>
      <t>(2)</t>
    </r>
  </si>
  <si>
    <r>
      <t>Adjusted net income (Group share)</t>
    </r>
    <r>
      <rPr>
        <b/>
        <vertAlign val="superscript"/>
        <sz val="9"/>
        <rFont val="Arial"/>
        <family val="2"/>
      </rPr>
      <t>(1)</t>
    </r>
  </si>
  <si>
    <t>Net income (Group share)</t>
  </si>
  <si>
    <r>
      <t>Adjusted net operating income from business segments</t>
    </r>
    <r>
      <rPr>
        <b/>
        <vertAlign val="superscript"/>
        <sz val="9"/>
        <rFont val="Arial"/>
        <family val="2"/>
      </rPr>
      <t>(1)</t>
    </r>
  </si>
  <si>
    <r>
      <t>Adjusted operating income from business segments</t>
    </r>
    <r>
      <rPr>
        <vertAlign val="superscript"/>
        <sz val="9"/>
        <rFont val="Arial"/>
        <family val="2"/>
      </rPr>
      <t>(1)</t>
    </r>
  </si>
  <si>
    <t>2011</t>
  </si>
  <si>
    <t>2012</t>
  </si>
  <si>
    <t>French GAAP</t>
  </si>
  <si>
    <t>IFRS</t>
  </si>
  <si>
    <t>(in million euros, except percent and per share amounts)</t>
  </si>
  <si>
    <t>(9) These figures did not include the net financing for employees related stock purchase plans.</t>
  </si>
  <si>
    <t>(8) Including acquisitions.</t>
  </si>
  <si>
    <r>
      <t xml:space="preserve">(7) </t>
    </r>
    <r>
      <rPr>
        <sz val="8"/>
        <color theme="1"/>
        <rFont val="Lucida Grande"/>
        <family val="2"/>
      </rPr>
      <t xml:space="preserve">﻿﻿Based on adjusted net operating income and average capital employed using replacement cost. </t>
    </r>
  </si>
  <si>
    <r>
      <t xml:space="preserve"> (ADR-related payment in April 2014) and the proposed final dividend of €0.61 payable in June 2014 (ADR-related payment in June 2014), both converted at a rate of $1.30</t>
    </r>
    <r>
      <rPr>
        <sz val="8"/>
        <color theme="1"/>
        <rFont val="Lucida Grande"/>
        <family val="2"/>
      </rPr>
      <t>⁠</t>
    </r>
    <r>
      <rPr>
        <sz val="8"/>
        <color theme="1"/>
        <rFont val="Arial"/>
        <family val="2"/>
      </rPr>
      <t>/</t>
    </r>
    <r>
      <rPr>
        <sz val="8"/>
        <color theme="1"/>
        <rFont val="Lucida Grande"/>
        <family val="2"/>
      </rPr>
      <t>⁠</t>
    </r>
    <r>
      <rPr>
        <sz val="8"/>
        <color theme="1"/>
        <rFont val="Arial"/>
        <family val="2"/>
      </rPr>
      <t>€.</t>
    </r>
  </si>
  <si>
    <t>(6) Estimated dividend in dollars includes the first quarterly interim dividend of $0.80 paid in October 2013 and the second quarterly interim dividend of $0.81 paid in January 2014, as well as the third quarterly interim dividend of €0.59 payable in March 2014</t>
  </si>
  <si>
    <t>(5) 2013 dividend subject to approval by the Shareholders’ meeting on May 16, 2014.</t>
  </si>
  <si>
    <t>(4) Based on the fully-diluted weighted-average number of common shares outstanding during the period.</t>
  </si>
  <si>
    <t>(3) 2003, 2004 and 2005 amounts are restated as per the four-for-one stock split that took place on May 18, 2006.</t>
  </si>
  <si>
    <r>
      <t xml:space="preserve">(2) </t>
    </r>
    <r>
      <rPr>
        <sz val="8"/>
        <color theme="1"/>
        <rFont val="Arial"/>
        <family val="2"/>
      </rPr>
      <t xml:space="preserve">Adjusted results are defined as income using replacement cost, adjusted for special items, excluding the impact of changes for fair value from January 1, 2011, and, through June 30, 2010, excluding Total’s equity share of adjustments related to Sanofi.  </t>
    </r>
  </si>
  <si>
    <r>
      <t xml:space="preserve">(1) </t>
    </r>
    <r>
      <rPr>
        <sz val="8"/>
        <color theme="1"/>
        <rFont val="Arial"/>
        <family val="2"/>
      </rPr>
      <t>Including the impact of IFRIC 21.</t>
    </r>
  </si>
  <si>
    <r>
      <t>15,583</t>
    </r>
    <r>
      <rPr>
        <vertAlign val="superscript"/>
        <sz val="9"/>
        <rFont val="Arial"/>
        <family val="2"/>
      </rPr>
      <t>(9)</t>
    </r>
  </si>
  <si>
    <r>
      <t>18,303</t>
    </r>
    <r>
      <rPr>
        <vertAlign val="superscript"/>
        <sz val="9"/>
        <rFont val="Arial"/>
        <family val="2"/>
      </rPr>
      <t>(9)</t>
    </r>
  </si>
  <si>
    <r>
      <t>18,137</t>
    </r>
    <r>
      <rPr>
        <vertAlign val="superscript"/>
        <sz val="9"/>
        <rFont val="Arial"/>
        <family val="2"/>
      </rPr>
      <t>(9)</t>
    </r>
  </si>
  <si>
    <t>Investment including net investments in equity affiliates and non-consolidated companies</t>
  </si>
  <si>
    <r>
      <t>Investments</t>
    </r>
    <r>
      <rPr>
        <vertAlign val="superscript"/>
        <sz val="9"/>
        <rFont val="Arial"/>
        <family val="2"/>
      </rPr>
      <t>(8)</t>
    </r>
  </si>
  <si>
    <r>
      <t>Return on average capital employed (ROACE)</t>
    </r>
    <r>
      <rPr>
        <vertAlign val="superscript"/>
        <sz val="9"/>
        <rFont val="Arial"/>
        <family val="2"/>
      </rPr>
      <t>(7)</t>
    </r>
  </si>
  <si>
    <r>
      <t>Dividend per ADR ($)</t>
    </r>
    <r>
      <rPr>
        <b/>
        <vertAlign val="superscript"/>
        <sz val="9"/>
        <rFont val="Arial"/>
        <family val="2"/>
      </rPr>
      <t>(4)(5)(6)</t>
    </r>
  </si>
  <si>
    <r>
      <t>Adjusted fully-diluted earnings per share ($)</t>
    </r>
    <r>
      <rPr>
        <b/>
        <vertAlign val="superscript"/>
        <sz val="9"/>
        <rFont val="Arial"/>
        <family val="2"/>
      </rPr>
      <t>(2)(4)</t>
    </r>
  </si>
  <si>
    <r>
      <t>Fully-diluted weighted-average number of shares</t>
    </r>
    <r>
      <rPr>
        <vertAlign val="superscript"/>
        <sz val="9"/>
        <rFont val="Arial"/>
        <family val="2"/>
      </rPr>
      <t xml:space="preserve"> (3)</t>
    </r>
  </si>
  <si>
    <r>
      <t>Adjusted net income (Group share)</t>
    </r>
    <r>
      <rPr>
        <b/>
        <vertAlign val="superscript"/>
        <sz val="9"/>
        <rFont val="Arial"/>
        <family val="2"/>
      </rPr>
      <t>(2)</t>
    </r>
  </si>
  <si>
    <r>
      <t>Adjusted net operating income from business segments</t>
    </r>
    <r>
      <rPr>
        <b/>
        <vertAlign val="superscript"/>
        <sz val="9"/>
        <rFont val="Arial"/>
        <family val="2"/>
      </rPr>
      <t>(2)</t>
    </r>
  </si>
  <si>
    <r>
      <t>Adjusted operating income from business segments</t>
    </r>
    <r>
      <rPr>
        <vertAlign val="superscript"/>
        <sz val="9"/>
        <rFont val="Arial"/>
        <family val="2"/>
      </rPr>
      <t>(2)</t>
    </r>
  </si>
  <si>
    <r>
      <t>2013</t>
    </r>
    <r>
      <rPr>
        <b/>
        <vertAlign val="superscript"/>
        <sz val="10"/>
        <color rgb="FF3876AF"/>
        <rFont val="Arial"/>
        <family val="2"/>
      </rPr>
      <t>(1)</t>
    </r>
  </si>
  <si>
    <t>(in million dollars, except percent and per share amounts)</t>
  </si>
  <si>
    <t>FINANCIAL HIGHLIGHTS</t>
  </si>
  <si>
    <t>(2)﻿ Adjusted results (adjusted operating income, adjusted net operating income and adjusted net income) are defined as income using replacement cost, adjusted for special items, excluding the impact of changes for fair value from January 1, 2011.</t>
  </si>
  <si>
    <t>(1) Including the impact of IFRIC 21.</t>
  </si>
  <si>
    <t>Marketing &amp; Services</t>
  </si>
  <si>
    <t>Refining &amp; Chemicals</t>
  </si>
  <si>
    <t>Upstream</t>
  </si>
  <si>
    <r>
      <t>Adjusted operating income from business segments</t>
    </r>
    <r>
      <rPr>
        <b/>
        <vertAlign val="superscript"/>
        <sz val="9"/>
        <rFont val="Arial"/>
        <family val="2"/>
      </rPr>
      <t>(2)</t>
    </r>
  </si>
  <si>
    <r>
      <t>4</t>
    </r>
    <r>
      <rPr>
        <b/>
        <vertAlign val="superscript"/>
        <sz val="10"/>
        <color rgb="FF3876AF"/>
        <rFont val="Arial"/>
        <family val="2"/>
      </rPr>
      <t>th</t>
    </r>
  </si>
  <si>
    <r>
      <t>3</t>
    </r>
    <r>
      <rPr>
        <b/>
        <vertAlign val="superscript"/>
        <sz val="10"/>
        <color rgb="FF3876AF"/>
        <rFont val="Arial"/>
        <family val="2"/>
      </rPr>
      <t>rd</t>
    </r>
  </si>
  <si>
    <r>
      <t>2</t>
    </r>
    <r>
      <rPr>
        <b/>
        <vertAlign val="superscript"/>
        <sz val="10"/>
        <color rgb="FF3876AF"/>
        <rFont val="Arial"/>
        <family val="2"/>
      </rPr>
      <t>nd</t>
    </r>
  </si>
  <si>
    <r>
      <t>1</t>
    </r>
    <r>
      <rPr>
        <b/>
        <vertAlign val="superscript"/>
        <sz val="10"/>
        <color rgb="FF3876AF"/>
        <rFont val="Arial"/>
        <family val="2"/>
      </rPr>
      <t>st</t>
    </r>
  </si>
  <si>
    <t>Full Year</t>
  </si>
  <si>
    <r>
      <t>Full Year</t>
    </r>
    <r>
      <rPr>
        <b/>
        <vertAlign val="superscript"/>
        <sz val="10"/>
        <color rgb="FF3876AF"/>
        <rFont val="Arial"/>
        <family val="2"/>
      </rPr>
      <t>(1)</t>
    </r>
  </si>
  <si>
    <t>Quarters</t>
  </si>
  <si>
    <r>
      <t>Quarters</t>
    </r>
    <r>
      <rPr>
        <b/>
        <vertAlign val="superscript"/>
        <sz val="10"/>
        <color rgb="FF3876AF"/>
        <rFont val="Arial"/>
        <family val="2"/>
      </rPr>
      <t>(1)</t>
    </r>
  </si>
  <si>
    <t>(in million dollars)</t>
  </si>
  <si>
    <t>﻿(1) Adjusted results (adjusted operating income, adjusted net operating income and adjusted net income) are defined as income using replacement cost, adjusted for special items, excluding the impact of changes for fair value from January 1, 2011.</t>
  </si>
  <si>
    <t>﻿830</t>
  </si>
  <si>
    <t>Marketing &amp; Services</t>
  </si>
  <si>
    <t>Refining &amp; Chemicals</t>
  </si>
  <si>
    <r>
      <t>Adjusted operating income from business segments</t>
    </r>
    <r>
      <rPr>
        <b/>
        <vertAlign val="superscript"/>
        <sz val="9"/>
        <rFont val="Arial"/>
        <family val="2"/>
      </rPr>
      <t>(1)</t>
    </r>
  </si>
  <si>
    <t>(in million euros)</t>
  </si>
  <si>
    <t>(2) TRCV (Topping, Reforming, Cracking, Visbreaking) was the previous Total’s European Refining Margin Indicator.</t>
  </si>
  <si>
    <t>(1)  ERMI, Total’s European Refining Margin Indicator after variable costs; published quarterly by the Group since January 2010, replaces the TRCV index.</t>
  </si>
  <si>
    <t>-</t>
  </si>
  <si>
    <t>2010</t>
  </si>
  <si>
    <t>(7) Including 2,296,000 shares to cover restricted stocks grants for Group employees.</t>
  </si>
  <si>
    <t>(6) Including 2,295,684 shares to cover restricted stocks grants for Group employees.</t>
  </si>
  <si>
    <t>(5) Including 2,387,355 shares to cover restricted stocks grants for Group employees.</t>
  </si>
  <si>
    <t>(4) Including 2,800,000 shares to cover restricted stocks grants for Group employees.</t>
  </si>
  <si>
    <t>(3) 2003, 2004 and 2005 amounts are restated as per the four-for-one stock split that took place on May 18, 2006. Not calculated by using IFRS rules.</t>
  </si>
  <si>
    <t>(2) As indicated on page 8, quarterly data for 2011, 2010 and 2009 have not been restated following the application of revised accounting standard IAS 19 effective January 1, 2013.
Therefore, in the absence of such information, the sum of the quarters for these three years is not equal to the full year restated of IAS 19.</t>
  </si>
  <si>
    <t xml:space="preserve">(1) Adjusted results (adjusted operating income, adjusted net operating income and adjusted net income) are defined as income using replacement cost,
adjusted for special items, excluding the impact of changes for fair value from January 1, 2011, and, through June  30, 2010, excluding Total’s equity share of adjustments related to Sanofi. </t>
  </si>
  <si>
    <t>Share buybacks (B€)</t>
  </si>
  <si>
    <r>
      <t>15 894 000</t>
    </r>
    <r>
      <rPr>
        <vertAlign val="superscript"/>
        <sz val="9"/>
        <rFont val="Arial"/>
        <family val="2"/>
      </rPr>
      <t>(7)</t>
    </r>
  </si>
  <si>
    <r>
      <t>73 274 000</t>
    </r>
    <r>
      <rPr>
        <vertAlign val="superscript"/>
        <sz val="9"/>
        <rFont val="Arial"/>
        <family val="2"/>
      </rPr>
      <t>(7)</t>
    </r>
  </si>
  <si>
    <r>
      <t>22 295 684</t>
    </r>
    <r>
      <rPr>
        <vertAlign val="superscript"/>
        <sz val="9"/>
        <rFont val="Arial"/>
        <family val="2"/>
      </rPr>
      <t>(6)</t>
    </r>
  </si>
  <si>
    <r>
      <t>78 220 684</t>
    </r>
    <r>
      <rPr>
        <vertAlign val="superscript"/>
        <sz val="9"/>
        <rFont val="Arial"/>
        <family val="2"/>
      </rPr>
      <t>(6)</t>
    </r>
  </si>
  <si>
    <r>
      <t>Number of shares bought back during the period</t>
    </r>
    <r>
      <rPr>
        <vertAlign val="superscript"/>
        <sz val="9"/>
        <rFont val="Arial"/>
        <family val="2"/>
      </rPr>
      <t>(3)</t>
    </r>
  </si>
  <si>
    <r>
      <t>Fully-diluted weighted-average number of  shares</t>
    </r>
    <r>
      <rPr>
        <vertAlign val="superscript"/>
        <sz val="9"/>
        <rFont val="Arial"/>
        <family val="2"/>
      </rPr>
      <t>(3)</t>
    </r>
  </si>
  <si>
    <r>
      <t>Shares outstanding (as of end of period)</t>
    </r>
    <r>
      <rPr>
        <vertAlign val="superscript"/>
        <sz val="9"/>
        <rFont val="Arial"/>
        <family val="2"/>
      </rPr>
      <t>(3)</t>
    </r>
  </si>
  <si>
    <t>Net-debt-to-equity ratio (as of end of period)</t>
  </si>
  <si>
    <r>
      <t>Adjusted fully-diluted earnings per share (€)</t>
    </r>
    <r>
      <rPr>
        <vertAlign val="superscript"/>
        <sz val="9"/>
        <rFont val="Arial"/>
        <family val="2"/>
      </rPr>
      <t>(1)(3)</t>
    </r>
  </si>
  <si>
    <t>(in million euros, except percent, per share amounts and share buybacks)</t>
  </si>
  <si>
    <r>
      <t>9 387 355</t>
    </r>
    <r>
      <rPr>
        <vertAlign val="superscript"/>
        <sz val="9"/>
        <rFont val="Arial"/>
        <family val="2"/>
      </rPr>
      <t>(5)</t>
    </r>
  </si>
  <si>
    <r>
      <t>32 387 355</t>
    </r>
    <r>
      <rPr>
        <vertAlign val="superscript"/>
        <sz val="9"/>
        <rFont val="Arial"/>
        <family val="2"/>
      </rPr>
      <t>(5)</t>
    </r>
  </si>
  <si>
    <r>
      <t>3 600 000</t>
    </r>
    <r>
      <rPr>
        <vertAlign val="superscript"/>
        <sz val="9"/>
        <rFont val="Arial"/>
        <family val="2"/>
      </rPr>
      <t>(4)</t>
    </r>
  </si>
  <si>
    <r>
      <t>27 600 000</t>
    </r>
    <r>
      <rPr>
        <vertAlign val="superscript"/>
        <sz val="9"/>
        <rFont val="Arial"/>
        <family val="2"/>
      </rPr>
      <t>(4)</t>
    </r>
  </si>
  <si>
    <t>Number of shares bought back during the period</t>
  </si>
  <si>
    <t>﻿2 237 292 199</t>
  </si>
  <si>
    <t>Fully-diluted weighted-average number of shares</t>
  </si>
  <si>
    <t>﻿2 348 422 884</t>
  </si>
  <si>
    <t>Shares outstanding (as of end of period)</t>
  </si>
  <si>
    <t>﻿26.9%</t>
  </si>
  <si>
    <t>﻿8 400</t>
  </si>
  <si>
    <t>﻿3,46</t>
  </si>
  <si>
    <r>
      <t>Adjusted fully-diluted earnings per share (€)</t>
    </r>
    <r>
      <rPr>
        <vertAlign val="superscript"/>
        <sz val="9"/>
        <rFont val="Arial"/>
        <family val="2"/>
      </rPr>
      <t>(1)</t>
    </r>
  </si>
  <si>
    <r>
      <rPr>
        <b/>
        <sz val="9"/>
        <rFont val="Menlo Regular"/>
        <family val="2"/>
      </rPr>
      <t>﻿</t>
    </r>
    <r>
      <rPr>
        <b/>
        <sz val="9"/>
        <rFont val="Arial"/>
        <family val="2"/>
      </rPr>
      <t>7 737</t>
    </r>
  </si>
  <si>
    <r>
      <t>Full Year</t>
    </r>
    <r>
      <rPr>
        <b/>
        <vertAlign val="superscript"/>
        <sz val="10"/>
        <color rgb="FF3876AF"/>
        <rFont val="Arial"/>
        <family val="2"/>
      </rPr>
      <t>(2)</t>
    </r>
  </si>
  <si>
    <t xml:space="preserve">Number of shares bought back during the period </t>
  </si>
  <si>
    <t xml:space="preserve">Fully-diluted weighted-average number of shares </t>
  </si>
  <si>
    <t xml:space="preserve">Shares outstanding (as of end of period) </t>
  </si>
  <si>
    <r>
      <rPr>
        <b/>
        <sz val="9"/>
        <rFont val="Menlo Regular"/>
        <family val="2"/>
      </rPr>
      <t>﻿</t>
    </r>
    <r>
      <rPr>
        <b/>
        <sz val="9"/>
        <rFont val="Arial"/>
        <family val="2"/>
      </rPr>
      <t>23.3%</t>
    </r>
  </si>
  <si>
    <r>
      <t>Adjusted fully-diluted earnings per share (€)</t>
    </r>
    <r>
      <rPr>
        <vertAlign val="superscript"/>
        <sz val="9"/>
        <rFont val="Arial"/>
        <family val="2"/>
      </rPr>
      <t xml:space="preserve">(1) </t>
    </r>
  </si>
  <si>
    <t>(9) Including 2,296,000 shares to cover restricted stocks grants for Group employees.</t>
  </si>
  <si>
    <t>(8) Including 2,295,684 shares to cover restricted stocks grants for Group employees.</t>
  </si>
  <si>
    <t>(7) Including 2,387,355 shares to cover restricted stocks grants for Group employees.</t>
  </si>
  <si>
    <t>(6) Including 2,800,000 shares to cover restricted stocks grants for Group employees</t>
  </si>
  <si>
    <t>(5) The number of ADR was adjusted following the change in ADR ratio. One TOTAL ADR corresponds to one TOTAL share.</t>
  </si>
  <si>
    <t>(4) 2003, 2004 and 2005 amounts are restated as per the four-for-one stock split that took place on May 18, 2006. Not calculated by using IFRS rules.</t>
  </si>
  <si>
    <t>(3) As indicated on page 8, quarterly data for 2011, 2010 and 2009 have not been restated following the application of revised accounting standard IAS 19 effective January 1, 2013. Therefore, in the absence of such information, the sum of the quarters for these three years is not equal to the full year restated of IAS 19.</t>
  </si>
  <si>
    <r>
      <t xml:space="preserve">(2) Adjusted results (adjusted operating income, adjusted net operating income and adjusted net income) are defined as income using replacement cost, adjusted for special items,excluding the impact of changes for fair value from January 1, 2011, and, through June 30, 2010, excluding Total’s equity share of adjustments related to Sanofi.
</t>
    </r>
    <r>
      <rPr>
        <sz val="8"/>
        <color theme="1"/>
        <rFont val="Menlo Regular"/>
        <family val="2"/>
      </rPr>
      <t>﻿</t>
    </r>
    <r>
      <rPr>
        <sz val="8"/>
        <color theme="1"/>
        <rFont val="Arial"/>
        <family val="2"/>
      </rPr>
      <t xml:space="preserve"> </t>
    </r>
  </si>
  <si>
    <t>Share buybacks (B$)</t>
  </si>
  <si>
    <r>
      <t>15 894 000</t>
    </r>
    <r>
      <rPr>
        <vertAlign val="superscript"/>
        <sz val="9"/>
        <rFont val="Arial"/>
        <family val="2"/>
      </rPr>
      <t>(9)</t>
    </r>
  </si>
  <si>
    <r>
      <t>73 274 000</t>
    </r>
    <r>
      <rPr>
        <vertAlign val="superscript"/>
        <sz val="9"/>
        <rFont val="Arial"/>
        <family val="2"/>
      </rPr>
      <t>(9)</t>
    </r>
  </si>
  <si>
    <r>
      <t>22 295 684</t>
    </r>
    <r>
      <rPr>
        <vertAlign val="superscript"/>
        <sz val="9"/>
        <rFont val="Arial"/>
        <family val="2"/>
      </rPr>
      <t>(8)</t>
    </r>
  </si>
  <si>
    <r>
      <t>78 220 684</t>
    </r>
    <r>
      <rPr>
        <vertAlign val="superscript"/>
        <sz val="9"/>
        <rFont val="Arial"/>
        <family val="2"/>
      </rPr>
      <t>(8)</t>
    </r>
  </si>
  <si>
    <r>
      <t>Number of shares bought back during the period</t>
    </r>
    <r>
      <rPr>
        <vertAlign val="superscript"/>
        <sz val="9"/>
        <rFont val="Arial"/>
        <family val="2"/>
      </rPr>
      <t>(4)</t>
    </r>
  </si>
  <si>
    <r>
      <t>Fully-diluted weighted-average number of shares</t>
    </r>
    <r>
      <rPr>
        <vertAlign val="superscript"/>
        <sz val="9"/>
        <rFont val="Arial"/>
        <family val="2"/>
      </rPr>
      <t>(4)</t>
    </r>
  </si>
  <si>
    <r>
      <t>Shares outstanding (as of end of period)</t>
    </r>
    <r>
      <rPr>
        <vertAlign val="superscript"/>
        <sz val="9"/>
        <rFont val="Arial"/>
        <family val="2"/>
      </rPr>
      <t>(4)</t>
    </r>
  </si>
  <si>
    <r>
      <t>Adjusted earnings per ADR ($)</t>
    </r>
    <r>
      <rPr>
        <vertAlign val="superscript"/>
        <sz val="9"/>
        <rFont val="Arial"/>
        <family val="2"/>
      </rPr>
      <t>(2)(5)</t>
    </r>
  </si>
  <si>
    <r>
      <t>9 387 355</t>
    </r>
    <r>
      <rPr>
        <vertAlign val="superscript"/>
        <sz val="9"/>
        <rFont val="Arial"/>
        <family val="2"/>
      </rPr>
      <t>(7)</t>
    </r>
  </si>
  <si>
    <r>
      <t>32 387 355</t>
    </r>
    <r>
      <rPr>
        <vertAlign val="superscript"/>
        <sz val="9"/>
        <rFont val="Arial"/>
        <family val="2"/>
      </rPr>
      <t>(7)</t>
    </r>
  </si>
  <si>
    <r>
      <t>3 600 000</t>
    </r>
    <r>
      <rPr>
        <vertAlign val="superscript"/>
        <sz val="9"/>
        <rFont val="Arial"/>
        <family val="2"/>
      </rPr>
      <t>(6)</t>
    </r>
  </si>
  <si>
    <r>
      <t>27 600 000</t>
    </r>
    <r>
      <rPr>
        <vertAlign val="superscript"/>
        <sz val="9"/>
        <rFont val="Arial"/>
        <family val="2"/>
      </rPr>
      <t>(6)</t>
    </r>
  </si>
  <si>
    <t>﻿4,83</t>
  </si>
  <si>
    <r>
      <t>Full Year</t>
    </r>
    <r>
      <rPr>
        <b/>
        <vertAlign val="superscript"/>
        <sz val="10"/>
        <color rgb="FF3876AF"/>
        <rFont val="Arial"/>
        <family val="2"/>
      </rPr>
      <t>(3)</t>
    </r>
  </si>
  <si>
    <t>(in million dollars, except percent, per share amounts and share buybacks)</t>
  </si>
  <si>
    <r>
      <t>(4)</t>
    </r>
    <r>
      <rPr>
        <sz val="8"/>
        <color theme="1"/>
        <rFont val="Arial"/>
        <family val="2"/>
      </rPr>
      <t>Crude oil and natural gas liquids.</t>
    </r>
  </si>
  <si>
    <r>
      <t xml:space="preserve">(3) </t>
    </r>
    <r>
      <rPr>
        <sz val="8"/>
        <color theme="1"/>
        <rFont val="Arial"/>
        <family val="2"/>
      </rPr>
      <t>Consolidated subsidiaries excluding fixed margin and buy-back contracts. Beginning with the first quarter of 2012, includes hydrocarbon production overlifting/underlifting position valued at market price.</t>
    </r>
  </si>
  <si>
    <r>
      <t xml:space="preserve">(2) </t>
    </r>
    <r>
      <rPr>
        <sz val="8"/>
        <color theme="1"/>
        <rFont val="Arial"/>
        <family val="2"/>
      </rPr>
      <t>TRCV (Topping, Reforming, Cracking, Visbreaking) was the previous TOTAL’s European Refining Margin Indicator.</t>
    </r>
  </si>
  <si>
    <r>
      <t xml:space="preserve">(1) </t>
    </r>
    <r>
      <rPr>
        <sz val="8"/>
        <color theme="1"/>
        <rFont val="Arial"/>
        <family val="2"/>
      </rPr>
      <t xml:space="preserve">ERMI, Total’s European Refining Margin Indicator after variable costs; published quaterly by the Group since January 2010, replaces the TRCV index.
</t>
    </r>
  </si>
  <si>
    <t>TOTAL average gas price ($/MBtu)</t>
  </si>
  <si>
    <r>
      <t>TOTAL average liquids price($/b)</t>
    </r>
    <r>
      <rPr>
        <vertAlign val="superscript"/>
        <sz val="9"/>
        <rFont val="Arial"/>
        <family val="2"/>
      </rPr>
      <t xml:space="preserve">(4) </t>
    </r>
  </si>
  <si>
    <t xml:space="preserve"> </t>
  </si>
  <si>
    <r>
      <t>Price realizations</t>
    </r>
    <r>
      <rPr>
        <b/>
        <vertAlign val="superscript"/>
        <sz val="9"/>
        <rFont val="Arial"/>
        <family val="2"/>
      </rPr>
      <t>(3)</t>
    </r>
  </si>
  <si>
    <r>
      <t>Average refining margins ($/b)- TRCV</t>
    </r>
    <r>
      <rPr>
        <vertAlign val="superscript"/>
        <sz val="9"/>
        <rFont val="Arial"/>
        <family val="2"/>
      </rPr>
      <t>(2)</t>
    </r>
  </si>
  <si>
    <r>
      <t>Average refining margins ($/ton)- TRCV</t>
    </r>
    <r>
      <rPr>
        <vertAlign val="superscript"/>
        <sz val="9"/>
        <rFont val="Arial"/>
        <family val="2"/>
      </rPr>
      <t>(2)</t>
    </r>
  </si>
  <si>
    <t>Brent price ($/b)</t>
  </si>
  <si>
    <t>Average euro-dollar ($/€)</t>
  </si>
  <si>
    <t>2003</t>
  </si>
  <si>
    <r>
      <t>TOTAL average liquids price ($/b)</t>
    </r>
    <r>
      <rPr>
        <vertAlign val="superscript"/>
        <sz val="9"/>
        <rFont val="Arial"/>
        <family val="2"/>
      </rPr>
      <t>(4)</t>
    </r>
  </si>
  <si>
    <t>﻿5.17</t>
  </si>
  <si>
    <t>﻿5.15</t>
  </si>
  <si>
    <t>﻿6.53</t>
  </si>
  <si>
    <t>﻿6.74</t>
  </si>
  <si>
    <t>﻿7.12</t>
  </si>
  <si>
    <t>﻿58.1</t>
  </si>
  <si>
    <t>﻿76.3</t>
  </si>
  <si>
    <t>﻿105.0</t>
  </si>
  <si>
    <t>﻿107.7</t>
  </si>
  <si>
    <r>
      <rPr>
        <sz val="9"/>
        <rFont val="Menlo Regular"/>
        <family val="2"/>
      </rPr>
      <t>﻿</t>
    </r>
    <r>
      <rPr>
        <sz val="9"/>
        <rFont val="Arial"/>
        <family val="2"/>
      </rPr>
      <t>103.3</t>
    </r>
  </si>
  <si>
    <t>﻿2.0</t>
  </si>
  <si>
    <t>﻿14.8</t>
  </si>
  <si>
    <t>﻿2.4</t>
  </si>
  <si>
    <t>﻿3.7</t>
  </si>
  <si>
    <t>﻿2.3</t>
  </si>
  <si>
    <t>﻿4.9</t>
  </si>
  <si>
    <r>
      <t>Average refining margins ($/b)- ERMI</t>
    </r>
    <r>
      <rPr>
        <vertAlign val="superscript"/>
        <sz val="9"/>
        <rFont val="Arial"/>
        <family val="2"/>
      </rPr>
      <t>(1)</t>
    </r>
  </si>
  <si>
    <t>﻿17.8</t>
  </si>
  <si>
    <t>﻿27.4</t>
  </si>
  <si>
    <t>﻿17.4</t>
  </si>
  <si>
    <t>﻿36.0</t>
  </si>
  <si>
    <t>﻿17.9</t>
  </si>
  <si>
    <r>
      <t>Average refining margins ($/ton)- ERMI</t>
    </r>
    <r>
      <rPr>
        <vertAlign val="superscript"/>
        <sz val="9"/>
        <rFont val="Arial"/>
        <family val="2"/>
      </rPr>
      <t>(1)</t>
    </r>
  </si>
  <si>
    <t>﻿61.7</t>
  </si>
  <si>
    <t>﻿79.5</t>
  </si>
  <si>
    <t>﻿111.3</t>
  </si>
  <si>
    <t>﻿111.7</t>
  </si>
  <si>
    <t>﻿108.7</t>
  </si>
  <si>
    <r>
      <rPr>
        <sz val="9"/>
        <rFont val="Menlo Regular"/>
        <family val="2"/>
      </rPr>
      <t>﻿</t>
    </r>
    <r>
      <rPr>
        <sz val="9"/>
        <rFont val="Arial"/>
        <family val="2"/>
      </rPr>
      <t>1.39</t>
    </r>
  </si>
  <si>
    <t>﻿1.33</t>
  </si>
  <si>
    <t>﻿1.39</t>
  </si>
  <si>
    <t>﻿1.28</t>
  </si>
  <si>
    <t>4th</t>
  </si>
  <si>
    <t>3rd</t>
  </si>
  <si>
    <t>2nd</t>
  </si>
  <si>
    <t>1st</t>
  </si>
  <si>
    <t>Adjusted fully-diluted earnings per share (€)</t>
  </si>
  <si>
    <t>Adjusted net income</t>
  </si>
  <si>
    <t>Fully-diluted earnings per share (€)</t>
  </si>
  <si>
    <t>Earnings per share (€)</t>
  </si>
  <si>
    <t>Minority interests</t>
  </si>
  <si>
    <t>Group share</t>
  </si>
  <si>
    <t>Consolidated net income</t>
  </si>
  <si>
    <t>Equity in income (loss) of affiliates</t>
  </si>
  <si>
    <t>Other financial expense</t>
  </si>
  <si>
    <t>Other financial income</t>
  </si>
  <si>
    <t>﻿(606)</t>
  </si>
  <si>
    <t xml:space="preserve">    Cost of net debt</t>
  </si>
  <si>
    <r>
      <rPr>
        <sz val="9"/>
        <rFont val="Menlo Regular"/>
        <family val="2"/>
      </rPr>
      <t>﻿</t>
    </r>
    <r>
      <rPr>
        <sz val="9"/>
        <rFont val="Arial"/>
        <family val="2"/>
      </rPr>
      <t>64</t>
    </r>
  </si>
  <si>
    <t>Financial income from marketable securities and cash equivalents</t>
  </si>
  <si>
    <t>Financial interest on debt</t>
  </si>
  <si>
    <t>Other expense</t>
  </si>
  <si>
    <t>Other income</t>
  </si>
  <si>
    <t>Depreciation, depletion, and amortization of tangible assets and mineral interests</t>
  </si>
  <si>
    <t>Exploration costs</t>
  </si>
  <si>
    <t>Other operating expenses</t>
  </si>
  <si>
    <t>Purchases, net of inventory variation</t>
  </si>
  <si>
    <t xml:space="preserve">   Revenues from sales</t>
  </si>
  <si>
    <t>Excise taxes</t>
  </si>
  <si>
    <t>For the year ended December 31,</t>
  </si>
  <si>
    <t>(in million euros, except per share amounts)</t>
  </si>
  <si>
    <t>Adjusted fully-diluted earnings per share ($)</t>
  </si>
  <si>
    <t>Fully-diluted earnings per share ($)</t>
  </si>
  <si>
    <t>Earnings per share ($)</t>
  </si>
  <si>
    <t>﻿(11,994)</t>
  </si>
  <si>
    <t>(in million dollars, except per share amounts)</t>
  </si>
  <si>
    <r>
      <t xml:space="preserve">(1) </t>
    </r>
    <r>
      <rPr>
        <sz val="8"/>
        <color theme="1"/>
        <rFont val="Menlo Regular"/>
        <family val="2"/>
      </rPr>
      <t>﻿</t>
    </r>
    <r>
      <rPr>
        <sz val="8"/>
        <color theme="1"/>
        <rFont val="Arial"/>
        <family val="2"/>
      </rPr>
      <t>Including the impact of IFRIC 21.</t>
    </r>
  </si>
  <si>
    <t>Total</t>
  </si>
  <si>
    <t>Rest of world</t>
  </si>
  <si>
    <t>Africa</t>
  </si>
  <si>
    <t>North America</t>
  </si>
  <si>
    <t>Rest of Europe</t>
  </si>
  <si>
    <t>France</t>
  </si>
  <si>
    <t>By geographic area excluding inter-segment sales</t>
  </si>
  <si>
    <t>Inter-segment sales</t>
  </si>
  <si>
    <t>Corporate</t>
  </si>
  <si>
    <t>By business segment including inter-segment sales</t>
  </si>
  <si>
    <t>By business segment excluding inter-segment sales</t>
  </si>
  <si>
    <t>€</t>
  </si>
  <si>
    <r>
      <t>$</t>
    </r>
    <r>
      <rPr>
        <b/>
        <vertAlign val="superscript"/>
        <sz val="10"/>
        <color rgb="FF3876AF"/>
        <rFont val="Arial"/>
        <family val="2"/>
      </rPr>
      <t>(1)</t>
    </r>
  </si>
  <si>
    <t>2013</t>
  </si>
  <si>
    <t>(in millions)</t>
  </si>
  <si>
    <t>As of December 31,</t>
  </si>
  <si>
    <t>Deferred income taxes</t>
  </si>
  <si>
    <t>Current income taxes</t>
  </si>
  <si>
    <r>
      <t>INCOME TAXES</t>
    </r>
    <r>
      <rPr>
        <b/>
        <vertAlign val="superscript"/>
        <sz val="12"/>
        <color rgb="FFFF6E23"/>
        <rFont val="Arial"/>
        <family val="2"/>
      </rPr>
      <t>(1)</t>
    </r>
  </si>
  <si>
    <t>Other</t>
  </si>
  <si>
    <t>Impairments</t>
  </si>
  <si>
    <t>Restructuring charges</t>
  </si>
  <si>
    <t>Effect of changes in fair value</t>
  </si>
  <si>
    <t>Inventory valuation effect</t>
  </si>
  <si>
    <t>Year 2011</t>
  </si>
  <si>
    <t>Year 2012</t>
  </si>
  <si>
    <t>Year 2013</t>
  </si>
  <si>
    <t>Gains (losses) on asset sales</t>
  </si>
  <si>
    <t>(6) €137 million of the affiliate Total E&amp;P Cameroun have been classified as “liabilities directly associated with the assets classified as held for sale”. €8 million of the Joslyn mining project covered by the agreements has been classified as “Liabilities directly associated with the assets classified as held for sale”. €52 million of the photocure and coatings resins businesses have been classified as “Liabilities directly associated with the assets classified as held for sale”.</t>
  </si>
  <si>
    <t>(5) €183 million of the affiliate Total E&amp;P Cameroun have been classified as “Assets classified as held for sale”. €622 million of the Joslyn mining project covered by the agreements has been classified as “Assets classified as held for sale”. €465 million of the photocure and coatings resins businesses have been classified as “Assets classified as held for sale”.</t>
  </si>
  <si>
    <r>
      <t xml:space="preserve">(4) </t>
    </r>
    <r>
      <rPr>
        <sz val="8"/>
        <color rgb="FF000000"/>
        <rFont val="Arial"/>
        <family val="2"/>
      </rPr>
      <t>€502 million of OML 138 in Nigeria has been classified as “Liabilities directly associated with the assets classified as held for sale”. €880 million of Transport et Infrastructures Gaz France (TIGF) including €793 non current financial debt has been classified as “Liabilities directly associated with the assets classified as held for sale”. €99 million of Upstream Trinidad &amp; Tobago have been classified as “Liabilities directly associated with the assets classified as held for sale”.</t>
    </r>
  </si>
  <si>
    <r>
      <t xml:space="preserve">(3) </t>
    </r>
    <r>
      <rPr>
        <sz val="8"/>
        <color rgb="FF000000"/>
        <rFont val="Arial"/>
        <family val="2"/>
      </rPr>
      <t>€1,653 million of OML 138 in Nigeria has been classified as “Assets classified as held for sale”. €1,430 million of Transport et Infrastructures Gaz France (TIGF) including €1,245 million tangible assets has been classified as “Assets classified as held for sale”. €465 million of Tempa Rossa has been classified as “Assets classified as held for sale”. €249 million of Upstream Trinidad &amp; Tobago have been classified as “Assets classified as held for sale”.</t>
    </r>
  </si>
  <si>
    <r>
      <t xml:space="preserve">(2) </t>
    </r>
    <r>
      <rPr>
        <sz val="8"/>
        <color rgb="FF000000"/>
        <rFont val="Arial"/>
        <family val="2"/>
      </rPr>
      <t>€590 million of OML 138 in Nigeria has been classified as “Liabilities directly associated with the assets classified as held for sale”. €36 million of Block 15</t>
    </r>
    <r>
      <rPr>
        <sz val="8"/>
        <color rgb="FF000000"/>
        <rFont val="Arial"/>
        <family val="2"/>
      </rPr>
      <t>/</t>
    </r>
    <r>
      <rPr>
        <sz val="8"/>
        <color rgb="FF000000"/>
        <rFont val="Arial"/>
        <family val="2"/>
      </rPr>
      <t>06 in Angola has been classified as “Liabilities directly associated with the assets classified as held for sale”.</t>
    </r>
  </si>
  <si>
    <r>
      <t xml:space="preserve">(1) </t>
    </r>
    <r>
      <rPr>
        <sz val="8"/>
        <color rgb="FF000000"/>
        <rFont val="Arial"/>
        <family val="2"/>
      </rPr>
      <t>€1,833 million of OML 138 in Nigeria has been classified as “Assets classified as held for sale”. €526 million of Block15</t>
    </r>
    <r>
      <rPr>
        <sz val="8"/>
        <color rgb="FF000000"/>
        <rFont val="Arial"/>
        <family val="2"/>
      </rPr>
      <t>/</t>
    </r>
    <r>
      <rPr>
        <sz val="8"/>
        <color rgb="FF000000"/>
        <rFont val="Arial"/>
        <family val="2"/>
      </rPr>
      <t>06 in Angola has been classified as “Assets classified as held for sale”.</t>
    </r>
  </si>
  <si>
    <t>Total liabilities and shareholders’ equity</t>
  </si>
  <si>
    <t>Total current liabilities</t>
  </si>
  <si>
    <r>
      <t>197</t>
    </r>
    <r>
      <rPr>
        <vertAlign val="superscript"/>
        <sz val="9"/>
        <rFont val="Arial"/>
        <family val="2"/>
      </rPr>
      <t>(6)</t>
    </r>
  </si>
  <si>
    <r>
      <t>1,486</t>
    </r>
    <r>
      <rPr>
        <vertAlign val="superscript"/>
        <sz val="9"/>
        <rFont val="Arial"/>
        <family val="2"/>
      </rPr>
      <t>(4)</t>
    </r>
  </si>
  <si>
    <r>
      <t>626</t>
    </r>
    <r>
      <rPr>
        <vertAlign val="superscript"/>
        <sz val="9"/>
        <rFont val="Arial"/>
        <family val="2"/>
      </rPr>
      <t>(2)</t>
    </r>
  </si>
  <si>
    <t>Liabilities directly associated with the assets classified as held for sale</t>
  </si>
  <si>
    <t>Other current financial liabilities</t>
  </si>
  <si>
    <t>Current borrowings</t>
  </si>
  <si>
    <t>Other creditors and accrued liabilities</t>
  </si>
  <si>
    <t>Accounts payable</t>
  </si>
  <si>
    <t>Current liabilities</t>
  </si>
  <si>
    <t>Total non-current liabilities</t>
  </si>
  <si>
    <t>Non-current financial debt</t>
  </si>
  <si>
    <t>Provisions and other non-current liabilities</t>
  </si>
  <si>
    <t>Employee benefits</t>
  </si>
  <si>
    <t>Non-current liabilities</t>
  </si>
  <si>
    <t>Total shareholders’ equity</t>
  </si>
  <si>
    <t>Non-controlling interests</t>
  </si>
  <si>
    <t>Total shareholders’ equity – Group share</t>
  </si>
  <si>
    <t>Treasury shares</t>
  </si>
  <si>
    <t>Currency translation adjustment</t>
  </si>
  <si>
    <t>Paid-in surplus and retained earnings</t>
  </si>
  <si>
    <t>Common shares</t>
  </si>
  <si>
    <t>Shareholders’ equity</t>
  </si>
  <si>
    <t>LIABILITIES AND SHAREHOLDERS’ EQUITY</t>
  </si>
  <si>
    <t>Total assets</t>
  </si>
  <si>
    <t>Total current assets</t>
  </si>
  <si>
    <r>
      <t>1,270</t>
    </r>
    <r>
      <rPr>
        <vertAlign val="superscript"/>
        <sz val="9"/>
        <rFont val="Arial"/>
        <family val="2"/>
      </rPr>
      <t>(5)</t>
    </r>
  </si>
  <si>
    <r>
      <t>3,797</t>
    </r>
    <r>
      <rPr>
        <vertAlign val="superscript"/>
        <sz val="9"/>
        <rFont val="Arial"/>
        <family val="2"/>
      </rPr>
      <t>(3)</t>
    </r>
  </si>
  <si>
    <r>
      <t>2,359</t>
    </r>
    <r>
      <rPr>
        <vertAlign val="superscript"/>
        <sz val="9"/>
        <rFont val="Arial"/>
        <family val="2"/>
      </rPr>
      <t>(1)</t>
    </r>
  </si>
  <si>
    <t>Assets classified as held for sale</t>
  </si>
  <si>
    <t>Cash and cash equivalents</t>
  </si>
  <si>
    <t>Current financial instruments</t>
  </si>
  <si>
    <t>Other current assets</t>
  </si>
  <si>
    <t>Accounts receivable, net</t>
  </si>
  <si>
    <t>Inventories, net</t>
  </si>
  <si>
    <t>Current assets</t>
  </si>
  <si>
    <t>Total non-current assets</t>
  </si>
  <si>
    <t>Other non-current assets</t>
  </si>
  <si>
    <t>Hedging instruments of non-current financial debt</t>
  </si>
  <si>
    <t>Other investments</t>
  </si>
  <si>
    <t>Equity affiliates: investments and loans</t>
  </si>
  <si>
    <t>Property, plant and equipment, net</t>
  </si>
  <si>
    <t>Intangible assets, net</t>
  </si>
  <si>
    <t>Non-current assets</t>
  </si>
  <si>
    <t>ASSETS</t>
  </si>
  <si>
    <t>(7) €137 million of the affiliate Total E&amp;P Cameroun have been classified as “Liabilities directly associated with the assets classified as held for sale”. €8 million of the Joslyn mining project covered by the agreements has been classified as “Liabilities directly associated with the assets classified as held for sale”. €52 million of the photocure and coatings resins businesses have been classified as “Liabilities directly associated with the assets classified as held for sale”.</t>
  </si>
  <si>
    <t>(6) €183 million of the affiliate Total E&amp;P Cameroun have been classified as “Assets classified as held for sale”. €622 million of the Joselyn mining project covered by the agreements has been classified as “Assets classified as held for sale”. €465 million of the photocure and coatings resins businesses have been classified as “Assets classified as held for sale”.</t>
  </si>
  <si>
    <r>
      <t xml:space="preserve">(5) </t>
    </r>
    <r>
      <rPr>
        <sz val="8"/>
        <color rgb="FF000000"/>
        <rFont val="Arial"/>
        <family val="2"/>
      </rPr>
      <t>€502 million of OML 138 in Nigeria has been classified as “Liabilities directly associated with the assets classified as held for sale”. €880 million of Transport et Infrastructures Gaz France (TIGF) including €793 non current financial debt has been classified as “Liabilities directly associated with the assets classified as held for sale”. €99 million of Upstream Trinidad &amp; Tobago have been classified as “Liabilities directly associated with the assets classified as held for sale”.</t>
    </r>
  </si>
  <si>
    <r>
      <t xml:space="preserve">(4) </t>
    </r>
    <r>
      <rPr>
        <sz val="8"/>
        <color rgb="FF000000"/>
        <rFont val="Arial"/>
        <family val="2"/>
      </rPr>
      <t>€1,653 million of OML 138 in Nigeria has been classified as “Assets classified as held for sale”. €1,430 million of Transport et Infrastructures Gaz France (TIGF) including €1,245 million tangible assets has been classified as “Assets classified as held for sale”. €465 million of Tempa Rossa has been classified as “Assets classified as held for sale”. €249 million of Upstream Trinidad &amp; Tobago have been classified as “Assets classified as held for sale”.</t>
    </r>
  </si>
  <si>
    <r>
      <t xml:space="preserve">(3) </t>
    </r>
    <r>
      <rPr>
        <sz val="8"/>
        <color rgb="FF000000"/>
        <rFont val="Arial"/>
        <family val="2"/>
      </rPr>
      <t>€590 million of OML 138 in Nigeria has been classified as “Liabilities directly associated with the assets classified as held for sale”. €36 million of Block 15</t>
    </r>
    <r>
      <rPr>
        <sz val="8"/>
        <color rgb="FF000000"/>
        <rFont val="Arial"/>
        <family val="2"/>
      </rPr>
      <t>/</t>
    </r>
    <r>
      <rPr>
        <sz val="8"/>
        <color rgb="FF000000"/>
        <rFont val="Arial"/>
        <family val="2"/>
      </rPr>
      <t>06 in Angola has been classified as “Liabilities directly associated with the assets classified as held for sale”.</t>
    </r>
  </si>
  <si>
    <r>
      <t xml:space="preserve">(2) </t>
    </r>
    <r>
      <rPr>
        <sz val="8"/>
        <color rgb="FF000000"/>
        <rFont val="Arial"/>
        <family val="2"/>
      </rPr>
      <t>€1,833 million of OML 138 in Nigeria has been classified as “Assets classified as held for sale”. €526 million of Block15</t>
    </r>
    <r>
      <rPr>
        <sz val="8"/>
        <color rgb="FF000000"/>
        <rFont val="Arial"/>
        <family val="2"/>
      </rPr>
      <t>/</t>
    </r>
    <r>
      <rPr>
        <sz val="8"/>
        <color rgb="FF000000"/>
        <rFont val="Arial"/>
        <family val="2"/>
      </rPr>
      <t>06 in Angola has been classified as “Assets classified as held for sale”.</t>
    </r>
  </si>
  <si>
    <r>
      <t xml:space="preserve">(1) </t>
    </r>
    <r>
      <rPr>
        <sz val="8"/>
        <color rgb="FF000000"/>
        <rFont val="Arial"/>
        <family val="2"/>
      </rPr>
      <t>Including the impact of IFRIC 21.</t>
    </r>
  </si>
  <si>
    <t>Note: As indicated on p 8, for 2010 and 2009 dollar amounts represent euro amounts converted at the year end €-$ exchange rate, However, shareholder's equity has been converted at the historical exchange rate.</t>
  </si>
  <si>
    <r>
      <t>263</t>
    </r>
    <r>
      <rPr>
        <vertAlign val="superscript"/>
        <sz val="9"/>
        <rFont val="Arial"/>
        <family val="2"/>
      </rPr>
      <t>(7)</t>
    </r>
  </si>
  <si>
    <r>
      <t>1,960</t>
    </r>
    <r>
      <rPr>
        <vertAlign val="superscript"/>
        <sz val="9"/>
        <rFont val="Arial"/>
        <family val="2"/>
      </rPr>
      <t>(5)</t>
    </r>
  </si>
  <si>
    <r>
      <t>864</t>
    </r>
    <r>
      <rPr>
        <vertAlign val="superscript"/>
        <sz val="9"/>
        <rFont val="Arial"/>
        <family val="2"/>
      </rPr>
      <t>(3)</t>
    </r>
  </si>
  <si>
    <t>Shareholders' equity</t>
  </si>
  <si>
    <t xml:space="preserve">LIABILITIES AND SHAREHOLDERS' EQUITY            </t>
  </si>
  <si>
    <r>
      <t>1,697</t>
    </r>
    <r>
      <rPr>
        <vertAlign val="superscript"/>
        <sz val="9"/>
        <rFont val="Arial"/>
        <family val="2"/>
      </rPr>
      <t>(6)</t>
    </r>
  </si>
  <si>
    <r>
      <t>5,010</t>
    </r>
    <r>
      <rPr>
        <vertAlign val="superscript"/>
        <sz val="9"/>
        <rFont val="Arial"/>
        <family val="2"/>
      </rPr>
      <t>(4)</t>
    </r>
  </si>
  <si>
    <r>
      <t>3,253</t>
    </r>
    <r>
      <rPr>
        <vertAlign val="superscript"/>
        <sz val="9"/>
        <rFont val="Arial"/>
        <family val="2"/>
      </rPr>
      <t>(2)</t>
    </r>
  </si>
  <si>
    <r>
      <t>2011</t>
    </r>
    <r>
      <rPr>
        <b/>
        <vertAlign val="superscript"/>
        <sz val="10"/>
        <color rgb="FF3876AF"/>
        <rFont val="Arial"/>
        <family val="2"/>
      </rPr>
      <t>(1)</t>
    </r>
  </si>
  <si>
    <r>
      <t>2012</t>
    </r>
    <r>
      <rPr>
        <b/>
        <vertAlign val="superscript"/>
        <sz val="10"/>
        <color rgb="FF3876AF"/>
        <rFont val="Arial"/>
        <family val="2"/>
      </rPr>
      <t>(1)</t>
    </r>
  </si>
  <si>
    <t>Intangibles</t>
  </si>
  <si>
    <t>Tangibles</t>
  </si>
  <si>
    <t>(2) As of December 31, 2013, accumulated depreciation, depletion and amortization amounted to  90,116 M€.</t>
  </si>
  <si>
    <r>
      <t>Total </t>
    </r>
    <r>
      <rPr>
        <b/>
        <vertAlign val="superscript"/>
        <sz val="9"/>
        <color rgb="FF3876AF"/>
        <rFont val="Arial"/>
        <family val="2"/>
      </rPr>
      <t>(2)</t>
    </r>
  </si>
  <si>
    <t>Total other property, plant and equipment</t>
  </si>
  <si>
    <t>Construction in progress</t>
  </si>
  <si>
    <t>Buildings</t>
  </si>
  <si>
    <t>﻿8,315</t>
  </si>
  <si>
    <t>Machinery, plant and equipment 
(including transportation equipment)</t>
  </si>
  <si>
    <t>Land</t>
  </si>
  <si>
    <t>Total Upstream properties</t>
  </si>
  <si>
    <t>Work in progress</t>
  </si>
  <si>
    <t>Unproved properties</t>
  </si>
  <si>
    <t>Proved properties</t>
  </si>
  <si>
    <r>
      <t>€</t>
    </r>
    <r>
      <rPr>
        <b/>
        <vertAlign val="superscript"/>
        <sz val="10"/>
        <color rgb="FF3876AF"/>
        <rFont val="Arial"/>
        <family val="2"/>
      </rPr>
      <t>(2)</t>
    </r>
  </si>
  <si>
    <r>
      <t xml:space="preserve">(2) </t>
    </r>
    <r>
      <rPr>
        <sz val="8"/>
        <color theme="1"/>
        <rFont val="Arial"/>
        <family val="2"/>
      </rPr>
      <t>Including the impact of IFRIC 21.</t>
    </r>
  </si>
  <si>
    <r>
      <t xml:space="preserve">(1) </t>
    </r>
    <r>
      <rPr>
        <sz val="8"/>
        <color theme="1"/>
        <rFont val="Arial"/>
        <family val="2"/>
      </rPr>
      <t>Financial instruments held for hedging of non-current financial debt purposes are not included here</t>
    </r>
  </si>
  <si>
    <r>
      <t>$</t>
    </r>
    <r>
      <rPr>
        <b/>
        <vertAlign val="superscript"/>
        <sz val="10"/>
        <color rgb="FF3876AF"/>
        <rFont val="Arial"/>
        <family val="2"/>
      </rPr>
      <t>(2)</t>
    </r>
  </si>
  <si>
    <r>
      <t>NON-CURRENT ASSETS BY BUSINESS SEGMENT</t>
    </r>
    <r>
      <rPr>
        <b/>
        <vertAlign val="superscript"/>
        <sz val="12"/>
        <color rgb="FFFF6E23"/>
        <rFont val="Arial"/>
        <family val="2"/>
      </rPr>
      <t>(1)</t>
    </r>
  </si>
  <si>
    <t>(11) 2018 and after</t>
  </si>
  <si>
    <t>(10) 2017 and after</t>
  </si>
  <si>
    <t>(9) 2016 and after.</t>
  </si>
  <si>
    <t>(8) 2015 and after.</t>
  </si>
  <si>
    <t>(7) 2014 and after.</t>
  </si>
  <si>
    <t>(6) 2013 and after.</t>
  </si>
  <si>
    <t>(5) 2012 and after.</t>
  </si>
  <si>
    <t>(4) 2011 and after.</t>
  </si>
  <si>
    <t>(3) 2010 and after.</t>
  </si>
  <si>
    <t>(2) 2009 and after.</t>
  </si>
  <si>
    <t>(1) These analyses are presented after the impact of interest rate and currency swaps.</t>
  </si>
  <si>
    <t>Floating rates</t>
  </si>
  <si>
    <t>Fixed rate</t>
  </si>
  <si>
    <r>
      <t>Analysis by interest rate</t>
    </r>
    <r>
      <rPr>
        <b/>
        <vertAlign val="superscript"/>
        <sz val="9"/>
        <rFont val="Arial"/>
        <family val="2"/>
      </rPr>
      <t>(1)</t>
    </r>
  </si>
  <si>
    <t>%</t>
  </si>
  <si>
    <t>(in million euros, except percent)</t>
  </si>
  <si>
    <t xml:space="preserve"> IFRS</t>
  </si>
  <si>
    <t>Other currencies</t>
  </si>
  <si>
    <t>Euro</t>
  </si>
  <si>
    <t>U.S. Dollar</t>
  </si>
  <si>
    <r>
      <t>Analysis by currency</t>
    </r>
    <r>
      <rPr>
        <b/>
        <vertAlign val="superscript"/>
        <sz val="9"/>
        <rFont val="Arial"/>
        <family val="2"/>
      </rPr>
      <t>(1)</t>
    </r>
  </si>
  <si>
    <t>15 299</t>
  </si>
  <si>
    <t>2019 and beyond</t>
  </si>
  <si>
    <r>
      <t>8,100</t>
    </r>
    <r>
      <rPr>
        <vertAlign val="superscript"/>
        <sz val="9"/>
        <rFont val="Arial"/>
        <family val="2"/>
      </rPr>
      <t>(11)</t>
    </r>
  </si>
  <si>
    <r>
      <t>7,326</t>
    </r>
    <r>
      <rPr>
        <vertAlign val="superscript"/>
        <sz val="9"/>
        <rFont val="Arial"/>
        <family val="2"/>
      </rPr>
      <t>(10)</t>
    </r>
  </si>
  <si>
    <r>
      <t>6,392</t>
    </r>
    <r>
      <rPr>
        <vertAlign val="superscript"/>
        <sz val="9"/>
        <rFont val="Arial"/>
        <family val="2"/>
      </rPr>
      <t>(9)</t>
    </r>
  </si>
  <si>
    <r>
      <t>5,823</t>
    </r>
    <r>
      <rPr>
        <vertAlign val="superscript"/>
        <sz val="9"/>
        <rFont val="Arial"/>
        <family val="2"/>
      </rPr>
      <t>(8)</t>
    </r>
  </si>
  <si>
    <r>
      <t>2,093</t>
    </r>
    <r>
      <rPr>
        <vertAlign val="superscript"/>
        <sz val="9"/>
        <rFont val="Arial"/>
        <family val="2"/>
      </rPr>
      <t>(7)</t>
    </r>
  </si>
  <si>
    <r>
      <t>2,992</t>
    </r>
    <r>
      <rPr>
        <vertAlign val="superscript"/>
        <sz val="9"/>
        <rFont val="Arial"/>
        <family val="2"/>
      </rPr>
      <t>(6)</t>
    </r>
  </si>
  <si>
    <r>
      <t>2,955</t>
    </r>
    <r>
      <rPr>
        <vertAlign val="superscript"/>
        <sz val="9"/>
        <rFont val="Arial"/>
        <family val="2"/>
      </rPr>
      <t>(5)</t>
    </r>
  </si>
  <si>
    <r>
      <t>4,259</t>
    </r>
    <r>
      <rPr>
        <vertAlign val="superscript"/>
        <sz val="9"/>
        <rFont val="Arial"/>
        <family val="2"/>
      </rPr>
      <t>(4)</t>
    </r>
  </si>
  <si>
    <t>﻿2011</t>
  </si>
  <si>
    <r>
      <t>3,136</t>
    </r>
    <r>
      <rPr>
        <vertAlign val="superscript"/>
        <sz val="9"/>
        <rFont val="Arial"/>
        <family val="2"/>
      </rPr>
      <t>(3)</t>
    </r>
  </si>
  <si>
    <r>
      <t>3,160</t>
    </r>
    <r>
      <rPr>
        <vertAlign val="superscript"/>
        <sz val="9"/>
        <rFont val="Arial"/>
        <family val="2"/>
      </rPr>
      <t>(2)</t>
    </r>
  </si>
  <si>
    <r>
      <t>Loan repayment schedule</t>
    </r>
    <r>
      <rPr>
        <b/>
        <vertAlign val="superscript"/>
        <sz val="9"/>
        <rFont val="Arial"/>
        <family val="2"/>
      </rPr>
      <t>(1)</t>
    </r>
  </si>
  <si>
    <t>(1) Treasury shares related to the stock option purchase plans and restricted stock grants.</t>
  </si>
  <si>
    <t>As of December 31, 2013 (IFRS)</t>
  </si>
  <si>
    <t>Other items</t>
  </si>
  <si>
    <t>Other operations with minority interests</t>
  </si>
  <si>
    <t>Translation adjustments</t>
  </si>
  <si>
    <t>Share cancellation</t>
  </si>
  <si>
    <t>Share-based payments</t>
  </si>
  <si>
    <r>
      <t>Sales of treasury shares</t>
    </r>
    <r>
      <rPr>
        <vertAlign val="superscript"/>
        <sz val="9"/>
        <rFont val="Arial"/>
        <family val="2"/>
      </rPr>
      <t>(1)</t>
    </r>
  </si>
  <si>
    <t>Purchase of treasury shares</t>
  </si>
  <si>
    <t>Issuance of common shares</t>
  </si>
  <si>
    <t>Other comprehensive income</t>
  </si>
  <si>
    <t>Net income 2013</t>
  </si>
  <si>
    <t>Dividend</t>
  </si>
  <si>
    <t>As of December 31, 2012 (IFRS)</t>
  </si>
  <si>
    <t>Net income 2012</t>
  </si>
  <si>
    <t>As of December 31, 2011 (IFRS)</t>
  </si>
  <si>
    <t>Net income 2011</t>
  </si>
  <si>
    <t>As of December 31, 2010 (IFRS)</t>
  </si>
  <si>
    <r>
      <t>Sales of treasury shares </t>
    </r>
    <r>
      <rPr>
        <vertAlign val="superscript"/>
        <sz val="9"/>
        <rFont val="Arial"/>
        <family val="2"/>
      </rPr>
      <t>(1)</t>
    </r>
  </si>
  <si>
    <t>Net income 2010</t>
  </si>
  <si>
    <t>As of December 31, 2009 (IFRS)</t>
  </si>
  <si>
    <t>Net income 2009</t>
  </si>
  <si>
    <t>As of December 31, 2008 (IFRS)</t>
  </si>
  <si>
    <t>Net income 2008</t>
  </si>
  <si>
    <t>As of December 31, 2007 (IFRS)</t>
  </si>
  <si>
    <t>Net income 2007</t>
  </si>
  <si>
    <t>As of December 31, 2006 (IFRS)</t>
  </si>
  <si>
    <t>Spin-off of Arkema</t>
  </si>
  <si>
    <t>Four-for-one split of shares par value</t>
  </si>
  <si>
    <t>Net income 2006</t>
  </si>
  <si>
    <t>As of December 31, 2005 (IFRS)</t>
  </si>
  <si>
    <t>Net income 2005</t>
  </si>
  <si>
    <t>As of December 31, 2004 (IFRS)</t>
  </si>
  <si>
    <t>Net income 2004</t>
  </si>
  <si>
    <t>As of January 1, 2004 (IFRS)</t>
  </si>
  <si>
    <t>IFRS restatement as January 1, 2004 (IFRS)</t>
  </si>
  <si>
    <t>As of December 31, 2004  (French GAAP)</t>
  </si>
  <si>
    <t>As of December 31, 2003  (French GAAP)</t>
  </si>
  <si>
    <t>Amount</t>
  </si>
  <si>
    <t>Number</t>
  </si>
  <si>
    <t>Shareholders’
equity</t>
  </si>
  <si>
    <t>Cumulative
translation adjustments</t>
  </si>
  <si>
    <t>Paid-in 
surplus and 
retained earnings</t>
  </si>
  <si>
    <t>Common shares issued</t>
  </si>
  <si>
    <t>Shareholder’s equity</t>
  </si>
  <si>
    <t>Net financial debt</t>
  </si>
  <si>
    <t>(in million euros except percent)</t>
  </si>
  <si>
    <r>
      <t>$</t>
    </r>
    <r>
      <rPr>
        <b/>
        <vertAlign val="superscript"/>
        <sz val="10"/>
        <color theme="4"/>
        <rFont val="Arial"/>
        <family val="2"/>
      </rPr>
      <t>(1)</t>
    </r>
  </si>
  <si>
    <r>
      <t xml:space="preserve">(2) </t>
    </r>
    <r>
      <rPr>
        <sz val="8"/>
        <color rgb="FF000000"/>
        <rFont val="Menlo Regular"/>
        <family val="2"/>
      </rPr>
      <t>﻿</t>
    </r>
    <r>
      <rPr>
        <sz val="8"/>
        <color rgb="FF000000"/>
        <rFont val="Arial"/>
        <family val="2"/>
      </rPr>
      <t>Including in 2009 a 40 M€ (pre-tax) contingency reserve related to Toulouse – AZF plant explosion (256 M€ pre-tax in 2008, 134 M€ pre-tax in 2007, 176 M€ pre-tax in 2006,
133 M€ pre-tax in 2005, 110 M€ pre-tax in 2004, 276 M€ pre-tax in 2003, 995 M€ pre-tax in 2002 and 941 M€ pre-tax in 2001).</t>
    </r>
  </si>
  <si>
    <r>
      <t>Long-term liabilities</t>
    </r>
    <r>
      <rPr>
        <vertAlign val="superscript"/>
        <sz val="9"/>
        <rFont val="Arial"/>
        <family val="2"/>
      </rPr>
      <t>(2)</t>
    </r>
  </si>
  <si>
    <t>Working capital</t>
  </si>
  <si>
    <t xml:space="preserve">- </t>
  </si>
  <si>
    <t>Assets and liabilities classified as held for sale</t>
  </si>
  <si>
    <r>
      <t xml:space="preserve">(1) </t>
    </r>
    <r>
      <rPr>
        <sz val="8"/>
        <color theme="1"/>
        <rFont val="Arial"/>
        <family val="2"/>
      </rPr>
      <t>At replacement cost (excluding after-tax inventory effect). Average Capital Employed = (Capital Employed beginning of the year + Capital Employed end of the year)</t>
    </r>
    <r>
      <rPr>
        <sz val="8"/>
        <color theme="1"/>
        <rFont val="Arial"/>
        <family val="2"/>
      </rPr>
      <t>/</t>
    </r>
    <r>
      <rPr>
        <sz val="8"/>
        <color theme="1"/>
        <rFont val="Arial"/>
        <family val="2"/>
      </rPr>
      <t>2.</t>
    </r>
  </si>
  <si>
    <t>ROACE</t>
  </si>
  <si>
    <r>
      <t>Average capital employed</t>
    </r>
    <r>
      <rPr>
        <vertAlign val="superscript"/>
        <sz val="9"/>
        <rFont val="Arial"/>
        <family val="2"/>
      </rPr>
      <t>(1)</t>
    </r>
  </si>
  <si>
    <t>Adjusted net operating income</t>
  </si>
  <si>
    <t>Group</t>
  </si>
  <si>
    <t>Average capital employed(1)</t>
  </si>
  <si>
    <t>(in millions of euros, except percent)</t>
  </si>
  <si>
    <t>(1) Including payments relating to the Toulouse - AZF plant explosion, offset by non-current liability write-backs of 216 M€ for the year ended December 31, 2009; 18 M€ for the year ended December 31, 2008; 42 M€ for the year ended December 31, 2007; 57 M€ for the year ended December 31, 2006; 77 M€ for the year ended December 31, 2005; 316 M€ for the year ended December 31, 2004 and of 719 M€ for the year ended December 31, 2003.</t>
  </si>
  <si>
    <t>Cash and cash equivalents at the end of the period</t>
  </si>
  <si>
    <t>Cash and cash equivalents at the beginning of the period</t>
  </si>
  <si>
    <t>Effect of exchange rates</t>
  </si>
  <si>
    <t>Net increase (decrease) in cash and cash equivalents</t>
  </si>
  <si>
    <t>(Increase) decrease in current financial assets and liabilities</t>
  </si>
  <si>
    <t>(Increase) decrease in current borrowings</t>
  </si>
  <si>
    <t>Net issuance (repayment) of non-current debt</t>
  </si>
  <si>
    <t>Non controlling interest</t>
  </si>
  <si>
    <t xml:space="preserve">   - Minority shareholders</t>
  </si>
  <si>
    <t xml:space="preserve">   - Parent company’s shareholders</t>
  </si>
  <si>
    <t>Cash dividend paid:</t>
  </si>
  <si>
    <t xml:space="preserve">   - Subsidiaries redeemable preferred shares</t>
  </si>
  <si>
    <t xml:space="preserve">   - Treasury shares</t>
  </si>
  <si>
    <t xml:space="preserve">   - Parent company shareholders</t>
  </si>
  <si>
    <t>Issuance (repayment) of shares:</t>
  </si>
  <si>
    <t>Cash flow used in investing activities</t>
  </si>
  <si>
    <t>Total divestments</t>
  </si>
  <si>
    <t>Repayment of non-current loans</t>
  </si>
  <si>
    <t>Proceeds from disposal of non-current investments</t>
  </si>
  <si>
    <t>Proceeds from disposal of subsidiaries, net of cash sold</t>
  </si>
  <si>
    <t>﻿1,329</t>
  </si>
  <si>
    <t>Proceeds from disposal of intangible assets, and property, plant and equipment</t>
  </si>
  <si>
    <t>Total expenditures</t>
  </si>
  <si>
    <t>Increase in non-current loans</t>
  </si>
  <si>
    <t>Investments in equity affiliates and other securities</t>
  </si>
  <si>
    <t>Acquisition of subsidiaries, net of cash acquired</t>
  </si>
  <si>
    <t>Intangible assets and property, plant, and equipment additions</t>
  </si>
  <si>
    <t>Cash flows used in investing activities</t>
  </si>
  <si>
    <r>
      <t>Cash flow from operating activities </t>
    </r>
    <r>
      <rPr>
        <b/>
        <vertAlign val="superscript"/>
        <sz val="9"/>
        <color rgb="FF3876AF"/>
        <rFont val="Arial"/>
        <family val="2"/>
      </rPr>
      <t>(1)</t>
    </r>
  </si>
  <si>
    <t>Other changes, net</t>
  </si>
  <si>
    <t>(Increase) decrease in working capital</t>
  </si>
  <si>
    <t>Undistributed affiliates’ equity earnings</t>
  </si>
  <si>
    <t>(Gains) losses on sales of assets</t>
  </si>
  <si>
    <t>Impact of coverage of pension benefit plans</t>
  </si>
  <si>
    <t>Non-current liabilities, valuation allowances, and deferred taxes</t>
  </si>
  <si>
    <t>Depreciation, depletion, and amortization</t>
  </si>
  <si>
    <t>(2) Including payments relating to the Toulouse - AZF plant explosion, offset by non-current liability write-backs of 301 M$ (216 M€) for the year ended December 31, 2009; 
18 M€ for the year ended December 31, 2008; 42 M€ for the year ended December 31, 2007; 57 M€ for the year ended December 31, 2006; 77 M€ for the year ended December 31, 2005; 316 M€ for the year ended December 31, 2004 and of 719 M€ for the year ended December 31, 2003.</t>
  </si>
  <si>
    <r>
      <t xml:space="preserve">(1) </t>
    </r>
    <r>
      <rPr>
        <sz val="8"/>
        <color theme="1"/>
        <rFont val="Arial"/>
        <family val="2"/>
      </rPr>
      <t xml:space="preserve">Including the impact of IFRIC 21.
</t>
    </r>
  </si>
  <si>
    <t>Cash flow (from)/used in financing activities</t>
  </si>
  <si>
    <r>
      <t>Cash flows (from)</t>
    </r>
    <r>
      <rPr>
        <b/>
        <sz val="9"/>
        <rFont val="Arial"/>
        <family val="2"/>
      </rPr>
      <t>/</t>
    </r>
    <r>
      <rPr>
        <b/>
        <sz val="9"/>
        <rFont val="Arial"/>
        <family val="2"/>
      </rPr>
      <t>used financing activities</t>
    </r>
  </si>
  <si>
    <t>﻿1,766</t>
  </si>
  <si>
    <r>
      <t>Cash flow from operating activities</t>
    </r>
    <r>
      <rPr>
        <b/>
        <vertAlign val="superscript"/>
        <sz val="9"/>
        <color theme="4"/>
        <rFont val="Arial"/>
        <family val="2"/>
      </rPr>
      <t>(2)</t>
    </r>
  </si>
  <si>
    <r>
      <t>2013</t>
    </r>
    <r>
      <rPr>
        <b/>
        <vertAlign val="superscript"/>
        <sz val="10"/>
        <color theme="4"/>
        <rFont val="Arial"/>
        <family val="2"/>
      </rPr>
      <t>(1)</t>
    </r>
  </si>
  <si>
    <t>By business segment</t>
  </si>
  <si>
    <r>
      <t xml:space="preserve">(1) </t>
    </r>
    <r>
      <rPr>
        <sz val="8"/>
        <color theme="1"/>
        <rFont val="Arial"/>
        <family val="2"/>
      </rPr>
      <t>Including acquisitions.</t>
    </r>
  </si>
  <si>
    <t>By geographic area</t>
  </si>
  <si>
    <r>
      <t>CAPITAL EXPENDITURES</t>
    </r>
    <r>
      <rPr>
        <b/>
        <vertAlign val="superscript"/>
        <sz val="12"/>
        <color rgb="FFFF6E23"/>
        <rFont val="Arial"/>
        <family val="2"/>
      </rPr>
      <t>(1)</t>
    </r>
  </si>
  <si>
    <t>(7) Dividend  (€) / share price at year-end.</t>
  </si>
  <si>
    <t>(6) Share price at year-end / adjusted earnings per share.</t>
  </si>
  <si>
    <t>(5) Dividend (€) / adjusted earnings per share.</t>
  </si>
  <si>
    <t xml:space="preserve">(4) Estimated dividend in dollars includes the first quarterly interim dividend of $0.80 paid in October 2013 and the second quarterly interim dividend of $0.81 paid in January 2014, as well as the third quarterly interim dividend of €0.59 payable in March 2014 (ADR-related payment in April 2014) and the proposed final dividend of €0.61 payable in June 2014 (ADR-related payment in June 2014), both converted at a rate of $1.30/€. </t>
  </si>
  <si>
    <t>(3) Pending approval at the May 16, 2014 AGM. This amount includes the first three quarterly interim dividends of 0.59 € per share paid on September 27, 2013, December 19, 2013 and on March 27, 2014, and the final dividend of 0.61 € per share payable on June 5, 2014.</t>
  </si>
  <si>
    <t>(2) IFRS: using replacement cost, adjusted for special items and, through June 30, 2010, excluding Total's equity share of adjustments related to Sanofi. French GAAP: excluding special items and TOTAL's equity share of amortization of goodwill and intangible assets related to the Sanofi merger.</t>
  </si>
  <si>
    <t>(1) Excluding shares owned by the Group and cancelled in the consolidated balance sheet under French GAAP. Weighted-average number of fully-diluted shares not calculated using IFRS rules until 2010.</t>
  </si>
  <si>
    <r>
      <t>Yield</t>
    </r>
    <r>
      <rPr>
        <vertAlign val="superscript"/>
        <sz val="9"/>
        <rFont val="Arial"/>
        <family val="2"/>
      </rPr>
      <t>(7)</t>
    </r>
  </si>
  <si>
    <r>
      <t>Price-to-earning ratio</t>
    </r>
    <r>
      <rPr>
        <vertAlign val="superscript"/>
        <sz val="9"/>
        <rFont val="Arial"/>
        <family val="2"/>
      </rPr>
      <t>(6)</t>
    </r>
  </si>
  <si>
    <r>
      <t>Pay out</t>
    </r>
    <r>
      <rPr>
        <vertAlign val="superscript"/>
        <sz val="9"/>
        <rFont val="Arial"/>
        <family val="2"/>
      </rPr>
      <t>(5)</t>
    </r>
  </si>
  <si>
    <r>
      <t>3,16</t>
    </r>
    <r>
      <rPr>
        <vertAlign val="superscript"/>
        <sz val="9"/>
        <rFont val="Arial"/>
        <family val="2"/>
      </rPr>
      <t>(3)</t>
    </r>
  </si>
  <si>
    <r>
      <t>Dividend per ADR ($)</t>
    </r>
    <r>
      <rPr>
        <vertAlign val="superscript"/>
        <sz val="9"/>
        <rFont val="Arial"/>
        <family val="2"/>
      </rPr>
      <t>(4)</t>
    </r>
  </si>
  <si>
    <r>
      <t>2,38</t>
    </r>
    <r>
      <rPr>
        <vertAlign val="superscript"/>
        <sz val="9"/>
        <rFont val="Arial"/>
        <family val="2"/>
      </rPr>
      <t xml:space="preserve"> (3)</t>
    </r>
  </si>
  <si>
    <r>
      <t>Dividend per share (€)</t>
    </r>
    <r>
      <rPr>
        <vertAlign val="superscript"/>
        <sz val="9"/>
        <rFont val="Arial"/>
        <family val="2"/>
      </rPr>
      <t>(3)</t>
    </r>
  </si>
  <si>
    <r>
      <t>Adjusted fully-diluted earnings per share (€)</t>
    </r>
    <r>
      <rPr>
        <vertAlign val="superscript"/>
        <sz val="9"/>
        <rFont val="Arial"/>
        <family val="2"/>
      </rPr>
      <t>(2)</t>
    </r>
  </si>
  <si>
    <t>New York Stock Exchange (number of ADRs)</t>
  </si>
  <si>
    <t>Euronext Paris</t>
  </si>
  <si>
    <t xml:space="preserve">Trading volume (daily average) </t>
  </si>
  <si>
    <t>Billion $</t>
  </si>
  <si>
    <t>Billion €</t>
  </si>
  <si>
    <t>Market capitalization at year-end, computed on shares outstanding</t>
  </si>
  <si>
    <t>Year-end</t>
  </si>
  <si>
    <t>Low</t>
  </si>
  <si>
    <t>High</t>
  </si>
  <si>
    <t xml:space="preserve">Price per ADR ($) </t>
  </si>
  <si>
    <t xml:space="preserve">Price per share (€) </t>
  </si>
  <si>
    <t>Treasury Shares</t>
  </si>
  <si>
    <r>
      <t>Shares on a fully-diluted basis (as of December 31)</t>
    </r>
    <r>
      <rPr>
        <vertAlign val="superscript"/>
        <sz val="9"/>
        <rFont val="Arial"/>
        <family val="2"/>
      </rPr>
      <t>(1)</t>
    </r>
  </si>
  <si>
    <r>
      <t>Weighted-average number of fully-diluted shares</t>
    </r>
    <r>
      <rPr>
        <vertAlign val="superscript"/>
        <sz val="9"/>
        <rFont val="Arial"/>
        <family val="2"/>
      </rPr>
      <t>(1)</t>
    </r>
  </si>
  <si>
    <t>Shares outstanding (as of December 31)</t>
  </si>
  <si>
    <t>SHARE INFORMATION</t>
  </si>
  <si>
    <t>(2) Including the impact of IFRIC 21.</t>
  </si>
  <si>
    <t xml:space="preserve">(1) Personnel expenses and number of employees of fully-consolidated subsidiaries.
</t>
  </si>
  <si>
    <t>﻿Wages and salaries (including social charges)</t>
  </si>
  <si>
    <t>$</t>
  </si>
  <si>
    <r>
      <t>2013</t>
    </r>
    <r>
      <rPr>
        <b/>
        <vertAlign val="superscript"/>
        <sz val="10"/>
        <color rgb="FF264D93"/>
        <rFont val="Arial"/>
        <family val="2"/>
      </rPr>
      <t>(2)</t>
    </r>
  </si>
  <si>
    <r>
      <t>PAYROLL</t>
    </r>
    <r>
      <rPr>
        <b/>
        <vertAlign val="superscript"/>
        <sz val="12"/>
        <color rgb="FFFF6E23"/>
        <rFont val="Arial"/>
        <family val="2"/>
      </rPr>
      <t>(1)</t>
    </r>
  </si>
  <si>
    <r>
      <t xml:space="preserve">(1) </t>
    </r>
    <r>
      <rPr>
        <sz val="8"/>
        <color theme="1"/>
        <rFont val="Arial"/>
        <family val="2"/>
      </rPr>
      <t xml:space="preserve">Personnel expenses and number of employees of fully-consolidated subsidiaries. </t>
    </r>
  </si>
  <si>
    <r>
      <t>Number of employees by business segment</t>
    </r>
    <r>
      <rPr>
        <b/>
        <vertAlign val="superscript"/>
        <sz val="9"/>
        <rFont val="Arial"/>
        <family val="2"/>
      </rPr>
      <t>(1)</t>
    </r>
  </si>
  <si>
    <r>
      <t>Number of employees by region</t>
    </r>
    <r>
      <rPr>
        <b/>
        <vertAlign val="superscript"/>
        <sz val="9"/>
        <rFont val="Arial"/>
        <family val="2"/>
      </rPr>
      <t>(1)</t>
    </r>
  </si>
  <si>
    <r>
      <rPr>
        <sz val="8"/>
        <rFont val="Lucida Sans Unicode"/>
        <family val="2"/>
      </rPr>
      <t>﻿</t>
    </r>
    <r>
      <rPr>
        <sz val="8"/>
        <rFont val="Arial"/>
        <family val="2"/>
      </rPr>
      <t>(2) Including acquisitions.</t>
    </r>
  </si>
  <si>
    <r>
      <t xml:space="preserve">(1) </t>
    </r>
    <r>
      <rPr>
        <sz val="8"/>
        <color theme="1"/>
        <rFont val="Arial"/>
        <family val="2"/>
      </rPr>
      <t>Adjusted results are defined as income using replacement cost and adjusted for special items.</t>
    </r>
  </si>
  <si>
    <t>Note: Following the application of revised accounting standard IAS 19 effective January 1, 2013, the information by segment for 2012 and 2011 has been restated; however, the impact on such restated results is not significant. The information by segment for 2010 has not been restated of IAS 19.</t>
  </si>
  <si>
    <t>Cash flow from operations</t>
  </si>
  <si>
    <r>
      <t>Investments</t>
    </r>
    <r>
      <rPr>
        <vertAlign val="superscript"/>
        <sz val="9"/>
        <rFont val="Arial"/>
        <family val="2"/>
      </rPr>
      <t>(2)</t>
    </r>
  </si>
  <si>
    <r>
      <t>Adjusted net operating income</t>
    </r>
    <r>
      <rPr>
        <vertAlign val="superscript"/>
        <sz val="9"/>
        <rFont val="Arial"/>
        <family val="2"/>
      </rPr>
      <t>(1)</t>
    </r>
  </si>
  <si>
    <r>
      <t>Adjusted operating income</t>
    </r>
    <r>
      <rPr>
        <vertAlign val="superscript"/>
        <sz val="9"/>
        <rFont val="Arial"/>
        <family val="2"/>
      </rPr>
      <t>(1)</t>
    </r>
  </si>
  <si>
    <r>
      <rPr>
        <sz val="8"/>
        <rFont val="Lucida Sans Unicode"/>
        <family val="2"/>
      </rPr>
      <t>﻿</t>
    </r>
    <r>
      <rPr>
        <sz val="8"/>
        <rFont val="Arial"/>
        <family val="2"/>
      </rPr>
      <t>(3) Including acquisitions.</t>
    </r>
  </si>
  <si>
    <r>
      <t xml:space="preserve">(2) </t>
    </r>
    <r>
      <rPr>
        <sz val="8"/>
        <color theme="1"/>
        <rFont val="Arial"/>
        <family val="2"/>
      </rPr>
      <t>Adjusted results are defined as income using replacement cost and adjusted for special items.</t>
    </r>
  </si>
  <si>
    <r>
      <t xml:space="preserve">Note: </t>
    </r>
    <r>
      <rPr>
        <sz val="8"/>
        <rFont val="Arial"/>
        <family val="2"/>
      </rPr>
      <t>Following the application of revised accounting standard IAS 19 effective January 1, 2013, the information by segment for 2012 and 2011 has been restated; however, the impact on such restated results is not significant. The information by segment for 2010 has not been restated of IAS 19.</t>
    </r>
  </si>
  <si>
    <r>
      <rPr>
        <sz val="9"/>
        <rFont val="Lucida Sans Unicode"/>
        <family val="2"/>
      </rPr>
      <t>﻿</t>
    </r>
    <r>
      <rPr>
        <sz val="9"/>
        <rFont val="Arial"/>
        <family val="2"/>
      </rPr>
      <t>Investments</t>
    </r>
    <r>
      <rPr>
        <vertAlign val="superscript"/>
        <sz val="9"/>
        <rFont val="Arial"/>
        <family val="2"/>
      </rPr>
      <t>(3)</t>
    </r>
  </si>
  <si>
    <r>
      <t>Adjusted net operating income</t>
    </r>
    <r>
      <rPr>
        <vertAlign val="superscript"/>
        <sz val="9"/>
        <rFont val="Arial"/>
        <family val="2"/>
      </rPr>
      <t>(2)</t>
    </r>
  </si>
  <si>
    <r>
      <t>Adjusted operating income</t>
    </r>
    <r>
      <rPr>
        <vertAlign val="superscript"/>
        <sz val="9"/>
        <rFont val="Arial"/>
        <family val="2"/>
      </rPr>
      <t>(2)</t>
    </r>
  </si>
  <si>
    <r>
      <t xml:space="preserve">2013 </t>
    </r>
    <r>
      <rPr>
        <b/>
        <vertAlign val="superscript"/>
        <sz val="10"/>
        <color rgb="FF542C73"/>
        <rFont val="Arial"/>
        <family val="2"/>
      </rPr>
      <t>(1)</t>
    </r>
  </si>
  <si>
    <r>
      <t>FINANCIAL HIGHLIGHTS</t>
    </r>
    <r>
      <rPr>
        <b/>
        <vertAlign val="superscript"/>
        <sz val="12"/>
        <color rgb="FFFF6E23"/>
        <rFont val="Arial"/>
        <family val="2"/>
      </rPr>
      <t>(1)</t>
    </r>
  </si>
  <si>
    <t>(1) Including bitumen.</t>
  </si>
  <si>
    <t>Combined production (Kboe/d)</t>
  </si>
  <si>
    <t>Gas (Mcf/d)</t>
  </si>
  <si>
    <r>
      <t>Liquids (Kb</t>
    </r>
    <r>
      <rPr>
        <sz val="9"/>
        <rFont val="Arial"/>
        <family val="2"/>
      </rPr>
      <t>/</t>
    </r>
    <r>
      <rPr>
        <sz val="9"/>
        <rFont val="Arial"/>
        <family val="2"/>
      </rPr>
      <t>d)</t>
    </r>
    <r>
      <rPr>
        <vertAlign val="superscript"/>
        <sz val="9"/>
        <rFont val="Arial"/>
        <family val="2"/>
      </rPr>
      <t>(1)</t>
    </r>
  </si>
  <si>
    <t>﻿(2) Including bitumen.</t>
  </si>
  <si>
    <t xml:space="preserve">﻿(1) Proved reserves are calculated in accordance with the United Stated Securities and Exchange Commission regulation.
</t>
  </si>
  <si>
    <t>Total (Kboe/d)</t>
  </si>
  <si>
    <t>Gas (Bcf)</t>
  </si>
  <si>
    <r>
      <t>Liquids (Mb)</t>
    </r>
    <r>
      <rPr>
        <vertAlign val="superscript"/>
        <sz val="9"/>
        <rFont val="Arial"/>
        <family val="2"/>
      </rPr>
      <t>(2)</t>
    </r>
  </si>
  <si>
    <r>
      <t>PROVED RESERVES</t>
    </r>
    <r>
      <rPr>
        <b/>
        <vertAlign val="superscript"/>
        <sz val="12"/>
        <color rgb="FFFF6E23"/>
        <rFont val="Arial"/>
        <family val="2"/>
      </rPr>
      <t>(1)</t>
    </r>
  </si>
  <si>
    <t>(6) Reserves at year-end / production of the year.</t>
  </si>
  <si>
    <t>(5) (Revisions + extensions, discoveries) / production for the period; excluding acquisitions and sales of reserves.</t>
  </si>
  <si>
    <t>(4) Including the mechanical effect of changes in oil prices at year-end.</t>
  </si>
  <si>
    <t>(3) (Revisions + extensions, discoveries + acquisitions – sales of reserves) / production for the period.</t>
  </si>
  <si>
    <t>(2) Total costs incurred / (revisions + extensions, discoveries + acquisitions).</t>
  </si>
  <si>
    <t xml:space="preserve">(1) (Exploration costs + unproved property acquisition) / (revisions + extensions and discoveries).
</t>
  </si>
  <si>
    <r>
      <t>Reserve life</t>
    </r>
    <r>
      <rPr>
        <vertAlign val="superscript"/>
        <sz val="9"/>
        <rFont val="Arial"/>
        <family val="2"/>
      </rPr>
      <t>(6)</t>
    </r>
  </si>
  <si>
    <t>(in years)</t>
  </si>
  <si>
    <r>
      <t>Organic reserve replacement rate (%)</t>
    </r>
    <r>
      <rPr>
        <vertAlign val="superscript"/>
        <sz val="9"/>
        <rFont val="Arial"/>
        <family val="2"/>
      </rPr>
      <t>(4)(5)</t>
    </r>
  </si>
  <si>
    <r>
      <t>Reserve replacement rate (%)</t>
    </r>
    <r>
      <rPr>
        <b/>
        <vertAlign val="superscript"/>
        <sz val="9"/>
        <rFont val="Arial"/>
        <family val="2"/>
      </rPr>
      <t>(3)(4)</t>
    </r>
  </si>
  <si>
    <r>
      <t>Reserve replacement costs ($</t>
    </r>
    <r>
      <rPr>
        <b/>
        <sz val="9"/>
        <rFont val="Arial"/>
        <family val="2"/>
      </rPr>
      <t>/</t>
    </r>
    <r>
      <rPr>
        <b/>
        <sz val="9"/>
        <rFont val="Arial"/>
        <family val="2"/>
      </rPr>
      <t>boe)</t>
    </r>
    <r>
      <rPr>
        <b/>
        <vertAlign val="superscript"/>
        <sz val="9"/>
        <rFont val="Arial"/>
        <family val="2"/>
      </rPr>
      <t>(2)</t>
    </r>
  </si>
  <si>
    <r>
      <t>Finding costs ($</t>
    </r>
    <r>
      <rPr>
        <b/>
        <sz val="9"/>
        <rFont val="Arial"/>
        <family val="2"/>
      </rPr>
      <t>/</t>
    </r>
    <r>
      <rPr>
        <b/>
        <sz val="9"/>
        <rFont val="Arial"/>
        <family val="2"/>
      </rPr>
      <t>boe)</t>
    </r>
    <r>
      <rPr>
        <b/>
        <vertAlign val="superscript"/>
        <sz val="9"/>
        <rFont val="Arial"/>
        <family val="2"/>
      </rPr>
      <t>(1)</t>
    </r>
  </si>
  <si>
    <t>2003-2005</t>
  </si>
  <si>
    <t>2004-2006</t>
  </si>
  <si>
    <t>2005-2007</t>
  </si>
  <si>
    <t>2006-2008</t>
  </si>
  <si>
    <t>2007-2009</t>
  </si>
  <si>
    <t>2008-2010</t>
  </si>
  <si>
    <t>2009-2011</t>
  </si>
  <si>
    <t>2010-2012</t>
  </si>
  <si>
    <t>2011-2013</t>
  </si>
  <si>
    <t>(three-year average)</t>
  </si>
  <si>
    <t>(3) (Production costs + exploration expenses + DD&amp;A (excluding non-recurring items)) / production of the year.</t>
  </si>
  <si>
    <t>(1) (Exploration costs + unproved property acquisition) / (revisions + extensions, discoveries).</t>
  </si>
  <si>
    <r>
      <t>Technical costs</t>
    </r>
    <r>
      <rPr>
        <b/>
        <vertAlign val="superscript"/>
        <sz val="9"/>
        <rFont val="Arial"/>
        <family val="2"/>
      </rPr>
      <t>(3)</t>
    </r>
  </si>
  <si>
    <t>DD&amp;A</t>
  </si>
  <si>
    <t>Operating costs</t>
  </si>
  <si>
    <t>(in dollars per barrel of oil equivalent)</t>
  </si>
  <si>
    <r>
      <t>Reserve replacement costs</t>
    </r>
    <r>
      <rPr>
        <b/>
        <vertAlign val="superscript"/>
        <sz val="9"/>
        <rFont val="Arial"/>
        <family val="2"/>
      </rPr>
      <t>(2)</t>
    </r>
  </si>
  <si>
    <r>
      <t>Finding costs</t>
    </r>
    <r>
      <rPr>
        <b/>
        <vertAlign val="superscript"/>
        <sz val="9"/>
        <rFont val="Arial"/>
        <family val="2"/>
      </rPr>
      <t>(1)</t>
    </r>
  </si>
  <si>
    <t>2001-2003</t>
  </si>
  <si>
    <t>2002-2004</t>
  </si>
  <si>
    <r>
      <t xml:space="preserve">(1) </t>
    </r>
    <r>
      <rPr>
        <sz val="8"/>
        <color theme="1"/>
        <rFont val="Arial"/>
        <family val="2"/>
      </rPr>
      <t xml:space="preserve">The Group’s production in Canada consists of bitumen only. All of the Group’s bitumen production is in Canada.     </t>
    </r>
  </si>
  <si>
    <t>Yemen</t>
  </si>
  <si>
    <t>Russia</t>
  </si>
  <si>
    <t>Qatar</t>
  </si>
  <si>
    <t>Oman</t>
  </si>
  <si>
    <t xml:space="preserve">U.A.E. </t>
  </si>
  <si>
    <t>Venezuela</t>
  </si>
  <si>
    <t>Colombia</t>
  </si>
  <si>
    <t>Angola</t>
  </si>
  <si>
    <t>Algeria</t>
  </si>
  <si>
    <t>Including share of equity affiliates</t>
  </si>
  <si>
    <t>Total production</t>
  </si>
  <si>
    <t>Syria</t>
  </si>
  <si>
    <t>Iraq</t>
  </si>
  <si>
    <t>Iran</t>
  </si>
  <si>
    <t>Middle East</t>
  </si>
  <si>
    <t>United Kingdom</t>
  </si>
  <si>
    <t>Norway</t>
  </si>
  <si>
    <t>Netherlands</t>
  </si>
  <si>
    <t>Europe</t>
  </si>
  <si>
    <t>Azerbaijan</t>
  </si>
  <si>
    <t>Commonwealth of Independent States</t>
  </si>
  <si>
    <t>Thailand</t>
  </si>
  <si>
    <t>Myanmar</t>
  </si>
  <si>
    <t>Indonesia</t>
  </si>
  <si>
    <t>China</t>
  </si>
  <si>
    <t>Brunei</t>
  </si>
  <si>
    <t>Australia</t>
  </si>
  <si>
    <t>Asia – Pacific</t>
  </si>
  <si>
    <t>Trinidad &amp; Tobago</t>
  </si>
  <si>
    <t>Bolivia</t>
  </si>
  <si>
    <t>Argentina</t>
  </si>
  <si>
    <t>South America</t>
  </si>
  <si>
    <t>United States</t>
  </si>
  <si>
    <r>
      <t>Canada</t>
    </r>
    <r>
      <rPr>
        <vertAlign val="superscript"/>
        <sz val="9"/>
        <rFont val="Arial"/>
        <family val="2"/>
      </rPr>
      <t>(1)</t>
    </r>
  </si>
  <si>
    <t>The Congo, Republic of</t>
  </si>
  <si>
    <t>Nigeria</t>
  </si>
  <si>
    <t>Libya</t>
  </si>
  <si>
    <t>Gabon</t>
  </si>
  <si>
    <t>Cameroon</t>
  </si>
  <si>
    <t>(in thousands of barrels of oil equivalent per day)</t>
  </si>
  <si>
    <r>
      <t xml:space="preserve">(1) </t>
    </r>
    <r>
      <rPr>
        <sz val="8"/>
        <color theme="1"/>
        <rFont val="Arial"/>
        <family val="2"/>
      </rPr>
      <t>The Group’s production in Canada consists of bitumen only. All of the Group’s bitumen production is in Canada.</t>
    </r>
  </si>
  <si>
    <t xml:space="preserve">Russia </t>
  </si>
  <si>
    <t>(in thousands of barrels per day)</t>
  </si>
  <si>
    <t>Asia - Pacific</t>
  </si>
  <si>
    <t>(in millions of cubic feet per day)</t>
  </si>
  <si>
    <t>Equity affiliates</t>
  </si>
  <si>
    <t>Consolidated subsidiaries</t>
  </si>
  <si>
    <t>Proved undeveloped reserves</t>
  </si>
  <si>
    <t>Proved developed reserves</t>
  </si>
  <si>
    <t>Proved developed and undeveloped reserves</t>
  </si>
  <si>
    <t>As of December 31, 2013</t>
  </si>
  <si>
    <t>As of December 31, 2012</t>
  </si>
  <si>
    <t>As of December 31, 2011</t>
  </si>
  <si>
    <t>As of December 31, 2010</t>
  </si>
  <si>
    <t>As of December 31, 2009</t>
  </si>
  <si>
    <t xml:space="preserve">Proved developed reserves </t>
  </si>
  <si>
    <t>As of December 31, 2008</t>
  </si>
  <si>
    <t>Asia</t>
  </si>
  <si>
    <t>Americas</t>
  </si>
  <si>
    <t>Consolidated subsidiaries and equity affiliates</t>
  </si>
  <si>
    <t>(in million barrels of oil equivalent)</t>
  </si>
  <si>
    <t>Balance as of December 31, 2013</t>
  </si>
  <si>
    <t>Production for the year</t>
  </si>
  <si>
    <t>Sales of reserves in place</t>
  </si>
  <si>
    <t>Acquisitions of reserves in place</t>
  </si>
  <si>
    <t>Extensions, discoveries and other</t>
  </si>
  <si>
    <t>Revisions of previous estimates</t>
  </si>
  <si>
    <t>Balance as of December 31, 2012</t>
  </si>
  <si>
    <t>Balance as of December 31, 2011</t>
  </si>
  <si>
    <t>Balance as of December 31, 2010</t>
  </si>
  <si>
    <t>Balance as of December 31, 2009</t>
  </si>
  <si>
    <t>Balance as of December 31, 2008</t>
  </si>
  <si>
    <t>December 31, 2013</t>
  </si>
  <si>
    <t>December 31, 2012</t>
  </si>
  <si>
    <t>December 31, 2011</t>
  </si>
  <si>
    <t>December 31, 2010</t>
  </si>
  <si>
    <t>December 31, 2009</t>
  </si>
  <si>
    <t>Minority interest in proved developed and undeveloped reserves as of</t>
  </si>
  <si>
    <r>
      <rPr>
        <b/>
        <sz val="9"/>
        <rFont val="Arial"/>
        <family val="2"/>
      </rPr>
      <t>Balance as of December 31, 2008</t>
    </r>
  </si>
  <si>
    <t>(in million barrels of oil equivalent)</t>
  </si>
  <si>
    <t>TOTAL’s worldwide proved reserves include the proved reserves of its consolidated subsidiaries as well as its proportionate share of the proved reserves of equity affiliates.</t>
  </si>
  <si>
    <t xml:space="preserve">All references in the following tables to reserves or production are to the Group’s entire share of such reserves or production. </t>
  </si>
  <si>
    <t>The definitions used for proved, proved developed and proved undeveloped oil and gas reserves are in accordance with the revised Rule 4-10 of SEC Regulation S-X.</t>
  </si>
  <si>
    <r>
      <t xml:space="preserve">Quantities shown concern proved developed and undeveloped reserves together with changes in quantities for </t>
    </r>
    <r>
      <rPr>
        <sz val="10"/>
        <rFont val="Arial"/>
        <family val="2"/>
      </rPr>
      <t>2013, 2012, 2011, 2010, and 2009.</t>
    </r>
  </si>
  <si>
    <t>The following tables present, for oil, bitumen and gas reserves, an estimate of the Group’s oil, bitumen and gas quantities by geographic areas as of December 31, 2013, 2012, 2011, 2010, 2009 and 2008.</t>
  </si>
  <si>
    <t>Balance as of December 31, 2008</t>
  </si>
  <si>
    <t xml:space="preserve">Asia </t>
  </si>
  <si>
    <t>(in millions of barrels of oil equivalent)</t>
  </si>
  <si>
    <t>Consolidated subsidaries and equity affiliates</t>
  </si>
  <si>
    <t>769</t>
  </si>
  <si>
    <t>148</t>
  </si>
  <si>
    <t>372</t>
  </si>
  <si>
    <t>237</t>
  </si>
  <si>
    <t>12</t>
  </si>
  <si>
    <t>(in millions of barrels)</t>
  </si>
  <si>
    <t>140</t>
  </si>
  <si>
    <t>As from 2009, bitumen reserves are shown separately.</t>
  </si>
  <si>
    <r>
      <rPr>
        <sz val="10"/>
        <color theme="1"/>
        <rFont val="Lucida Sans Unicode"/>
        <family val="2"/>
      </rPr>
      <t>﻿</t>
    </r>
    <r>
      <rPr>
        <sz val="10"/>
        <color theme="1"/>
        <rFont val="Arial"/>
        <family val="2"/>
      </rPr>
      <t xml:space="preserve">The oil reserves for the years prior to 2009 include crude oil, condensates, natural gas liquids and bitumen reserves. </t>
    </r>
  </si>
  <si>
    <t>There are no minority interests for bitumen reserves.</t>
  </si>
  <si>
    <t>There are no bitumen reserves for equity affiliates.</t>
  </si>
  <si>
    <t>Proved undeveloped reserves as of</t>
  </si>
  <si>
    <t>Proved developed reserves as of</t>
  </si>
  <si>
    <t>Balance as of December 31, 2009</t>
  </si>
  <si>
    <t>(in million barrels)</t>
  </si>
  <si>
    <t>﻿Bitumen reserves as of December 31, 2008 and before are included in oil reserves presented in the table “Changes in oil reserves”.</t>
  </si>
  <si>
    <t>Proved undeveloped</t>
  </si>
  <si>
    <t xml:space="preserve">Proved developed </t>
  </si>
  <si>
    <t>Proved developed and undeveloped</t>
  </si>
  <si>
    <t>(in billion of cubic feet)</t>
  </si>
  <si>
    <t>(in billions of cubic feet)</t>
  </si>
  <si>
    <r>
      <t xml:space="preserve">(1) </t>
    </r>
    <r>
      <rPr>
        <sz val="8"/>
        <color theme="1"/>
        <rFont val="Arial"/>
        <family val="2"/>
      </rPr>
      <t xml:space="preserve">Included production taxes and accretion expense as provided for by IAS 37 (€338 million in 2011, €391 million in 2012, €426 million in 2013).
</t>
    </r>
  </si>
  <si>
    <t>Results of oil and gas producing activities</t>
  </si>
  <si>
    <t>Income tax</t>
  </si>
  <si>
    <t>Pre-tax income from producing activities</t>
  </si>
  <si>
    <r>
      <t>Other expenses</t>
    </r>
    <r>
      <rPr>
        <vertAlign val="superscript"/>
        <sz val="9"/>
        <rFont val="Arial"/>
        <family val="2"/>
      </rPr>
      <t>(1)</t>
    </r>
  </si>
  <si>
    <t>﻿-</t>
  </si>
  <si>
    <t>Depreciation, depletion and amortization and valuation allowances</t>
  </si>
  <si>
    <t>Exploration expenses</t>
  </si>
  <si>
    <t>Production costs</t>
  </si>
  <si>
    <t>Total Revenues</t>
  </si>
  <si>
    <t xml:space="preserve">     Group sales</t>
  </si>
  <si>
    <t xml:space="preserve">     Non-Group sales</t>
  </si>
  <si>
    <t>Group’s share of results of oil and gas producing activities</t>
  </si>
  <si>
    <t>﻿(1,368)</t>
  </si>
  <si>
    <t>﻿5,834</t>
  </si>
  <si>
    <t>﻿1,634</t>
  </si>
  <si>
    <t>﻿(1,986)</t>
  </si>
  <si>
    <r>
      <rPr>
        <sz val="9"/>
        <rFont val="Menlo Regular"/>
        <family val="2"/>
      </rPr>
      <t>﻿</t>
    </r>
    <r>
      <rPr>
        <sz val="9"/>
        <rFont val="Arial"/>
        <family val="2"/>
      </rPr>
      <t>6,857</t>
    </r>
  </si>
  <si>
    <t>﻿1,986</t>
  </si>
  <si>
    <t>﻿(1,336)</t>
  </si>
  <si>
    <t>﻿7,057</t>
  </si>
  <si>
    <t>﻿3,116</t>
  </si>
  <si>
    <t>﻿1,951</t>
  </si>
  <si>
    <r>
      <rPr>
        <sz val="9"/>
        <rFont val="Menlo Regular"/>
        <family val="2"/>
      </rPr>
      <t>﻿</t>
    </r>
    <r>
      <rPr>
        <sz val="9"/>
        <rFont val="Arial"/>
        <family val="2"/>
      </rPr>
      <t>(3,237)</t>
    </r>
  </si>
  <si>
    <t>﻿5,188</t>
  </si>
  <si>
    <r>
      <rPr>
        <sz val="9"/>
        <rFont val="Menlo Regular"/>
        <family val="2"/>
      </rPr>
      <t>﻿</t>
    </r>
    <r>
      <rPr>
        <sz val="9"/>
        <rFont val="Arial"/>
        <family val="2"/>
      </rPr>
      <t>(299)</t>
    </r>
  </si>
  <si>
    <t>﻿(1,404)</t>
  </si>
  <si>
    <t>﻿(266)</t>
  </si>
  <si>
    <t>﻿(1,281)</t>
  </si>
  <si>
    <t>﻿8,438</t>
  </si>
  <si>
    <t>﻿5,599</t>
  </si>
  <si>
    <t>﻿2,839</t>
  </si>
  <si>
    <t>﻿(261)</t>
  </si>
  <si>
    <t>﻿(1,489)</t>
  </si>
  <si>
    <t>﻿(160)</t>
  </si>
  <si>
    <t>﻿(1,155)</t>
  </si>
  <si>
    <t>﻿7,227</t>
  </si>
  <si>
    <t>﻿4,728</t>
  </si>
  <si>
    <t>﻿2,499</t>
  </si>
  <si>
    <t>(1) Including asset retirement costs capitalized during the year and any gains or losses recognized upon settlement of asset retirement obligation during the year.</t>
  </si>
  <si>
    <t>Total cost incurred</t>
  </si>
  <si>
    <r>
      <t>Development costs</t>
    </r>
    <r>
      <rPr>
        <vertAlign val="superscript"/>
        <sz val="9"/>
        <rFont val="Arial"/>
        <family val="2"/>
      </rPr>
      <t>(1)</t>
    </r>
  </si>
  <si>
    <t>Unproved property acquisition</t>
  </si>
  <si>
    <t>Proved property acquisition</t>
  </si>
  <si>
    <t xml:space="preserve">Group's share of costs of property acquisition 
exploration and development </t>
  </si>
  <si>
    <t>Net capitalized costs</t>
  </si>
  <si>
    <t>Accumulated depreciation, depletion and amortization</t>
  </si>
  <si>
    <t>Total capitalized costs</t>
  </si>
  <si>
    <t xml:space="preserve"> Americas</t>
  </si>
  <si>
    <t xml:space="preserve">Group's share of net capitalized costs </t>
  </si>
  <si>
    <t>Standardized measure of discounted future net cash flows</t>
  </si>
  <si>
    <t>Discount at 10%</t>
  </si>
  <si>
    <t>Future net cash flows, after income taxes</t>
  </si>
  <si>
    <t>Future income taxes</t>
  </si>
  <si>
    <t>Future development costs</t>
  </si>
  <si>
    <t>Future production costs</t>
  </si>
  <si>
    <t>Future cash inflows</t>
  </si>
  <si>
    <t xml:space="preserve">Group’s share of equity affiliates’ future net 
cash flows as of </t>
  </si>
  <si>
    <t>Minority interests in future net cash flows as of</t>
  </si>
  <si>
    <t>﻿10,075</t>
  </si>
  <si>
    <t>﻿10,446</t>
  </si>
  <si>
    <t>﻿8,000</t>
  </si>
  <si>
    <t>As of December 31, 2011</t>
  </si>
  <si>
    <t>﻿5,004</t>
  </si>
  <si>
    <t>As of December 31, 2010</t>
  </si>
  <si>
    <t>﻿5,347</t>
  </si>
  <si>
    <t>As of December 31, 2009</t>
  </si>
  <si>
    <t xml:space="preserve">An estimate of the fair value of reserves should also take into account, among other things, the recovery of reserves not presently classified as proved, anticipated future changes in prices and costs and a discount factor more representative of the time value of money and the risks inherent in reserve estimates. </t>
  </si>
  <si>
    <t xml:space="preserve">These principles applied are those required by ASC 932 and do not reflect the expectations of real revenues from these reserves, nor their present value; hence, they do not constitute criteria for investment decisions. 
</t>
  </si>
  <si>
    <r>
      <rPr>
        <b/>
        <sz val="10"/>
        <color theme="1"/>
        <rFont val="Arial"/>
        <family val="2"/>
      </rPr>
      <t>5.</t>
    </r>
    <r>
      <rPr>
        <sz val="10"/>
        <color theme="1"/>
        <rFont val="Arial"/>
        <family val="2"/>
      </rPr>
      <t xml:space="preserve"> Future net cash flows are discounted at a standard discount rate of 10 percent.</t>
    </r>
  </si>
  <si>
    <r>
      <rPr>
        <b/>
        <sz val="10"/>
        <color theme="1"/>
        <rFont val="Arial"/>
        <family val="2"/>
      </rPr>
      <t>4.</t>
    </r>
    <r>
      <rPr>
        <sz val="10"/>
        <color theme="1"/>
        <rFont val="Arial"/>
        <family val="2"/>
      </rPr>
      <t xml:space="preserve"> Future income taxes are computed by applying the year-end statutory tax rate to future net cash flows after consideration of permanent differences and future income tax credits; and </t>
    </r>
  </si>
  <si>
    <r>
      <rPr>
        <b/>
        <sz val="10"/>
        <color theme="1"/>
        <rFont val="Arial"/>
        <family val="2"/>
      </rPr>
      <t>3.</t>
    </r>
    <r>
      <rPr>
        <sz val="10"/>
        <color theme="1"/>
        <rFont val="Arial"/>
        <family val="2"/>
      </rPr>
      <t xml:space="preserve"> The future cash flows incorporate estimated production costs (including production taxes), future development costs and asset retirement costs. All cost estimates are based on year-end technical and economic conditions; </t>
    </r>
  </si>
  <si>
    <r>
      <rPr>
        <b/>
        <sz val="10"/>
        <color theme="1"/>
        <rFont val="Arial"/>
        <family val="2"/>
      </rPr>
      <t>2.</t>
    </r>
    <r>
      <rPr>
        <sz val="10"/>
        <color theme="1"/>
        <rFont val="Arial"/>
        <family val="2"/>
      </rPr>
      <t xml:space="preserve"> The estimated future cash flows are determined based on prices used in estimating the Group’s proved oil and gas reserves;</t>
    </r>
  </si>
  <si>
    <r>
      <rPr>
        <b/>
        <sz val="10"/>
        <color theme="1"/>
        <rFont val="Arial"/>
        <family val="2"/>
      </rPr>
      <t>1.</t>
    </r>
    <r>
      <rPr>
        <sz val="10"/>
        <color theme="1"/>
        <rFont val="Arial"/>
        <family val="2"/>
      </rPr>
      <t xml:space="preserve"> Estimates of proved reserves and the corresponding production profiles are based on current technical and economic conditions;</t>
    </r>
  </si>
  <si>
    <t xml:space="preserve">The standardized measure of discounted future net cash flows relating to proved oil and gas reserve quantities was developed as follows: </t>
  </si>
  <si>
    <t>End of year</t>
  </si>
  <si>
    <t>Purchases of reserves in place</t>
  </si>
  <si>
    <t>Net change in income taxes</t>
  </si>
  <si>
    <t>Accretion of discount</t>
  </si>
  <si>
    <t>Revisions of previous quantity estimates</t>
  </si>
  <si>
    <t>Previously estimated development costs incurred during the year</t>
  </si>
  <si>
    <t>Changes in estimated future development costs</t>
  </si>
  <si>
    <t>Extensions, discoveries and improved recovery</t>
  </si>
  <si>
    <t>Net change in sales and transfer prices and in production costs and other expenses</t>
  </si>
  <si>
    <t>Sales and transfers, net of production costs</t>
  </si>
  <si>
    <t>Beginning of year</t>
  </si>
  <si>
    <t>﻿(7,651)</t>
  </si>
  <si>
    <t>(2) Net acreage equals the sum of the Group’s equity stakes in gross acreage.</t>
  </si>
  <si>
    <t>(1) Undeveloped acreage includes leases and concessions.</t>
  </si>
  <si>
    <t>﻿71,432</t>
  </si>
  <si>
    <r>
      <t>Net</t>
    </r>
    <r>
      <rPr>
        <b/>
        <vertAlign val="superscript"/>
        <sz val="9"/>
        <color rgb="FF542C73"/>
        <rFont val="Arial"/>
        <family val="2"/>
      </rPr>
      <t>(2)</t>
    </r>
    <r>
      <rPr>
        <b/>
        <sz val="9"/>
        <color rgb="FF542C73"/>
        <rFont val="Arial"/>
        <family val="2"/>
      </rPr>
      <t xml:space="preserve"> </t>
    </r>
  </si>
  <si>
    <t>﻿163,947</t>
  </si>
  <si>
    <t>Gross</t>
  </si>
  <si>
    <t>﻿16,846</t>
  </si>
  <si>
    <t>Net</t>
  </si>
  <si>
    <t>﻿29,609</t>
  </si>
  <si>
    <t>﻿2,415</t>
  </si>
  <si>
    <r>
      <rPr>
        <sz val="9"/>
        <rFont val="Menlo Regular"/>
        <family val="2"/>
      </rPr>
      <t>﻿</t>
    </r>
    <r>
      <rPr>
        <sz val="9"/>
        <rFont val="Arial"/>
        <family val="2"/>
      </rPr>
      <t>33,223</t>
    </r>
  </si>
  <si>
    <t>﻿4,149</t>
  </si>
  <si>
    <t>﻿9,834</t>
  </si>
  <si>
    <t>﻿45,819</t>
  </si>
  <si>
    <r>
      <rPr>
        <sz val="9"/>
        <rFont val="Menlo Regular"/>
        <family val="2"/>
      </rPr>
      <t>﻿</t>
    </r>
    <r>
      <rPr>
        <sz val="9"/>
        <rFont val="Arial"/>
        <family val="2"/>
      </rPr>
      <t>85,317</t>
    </r>
  </si>
  <si>
    <t>﻿2,203</t>
  </si>
  <si>
    <r>
      <rPr>
        <sz val="9"/>
        <rFont val="Menlo Regular"/>
        <family val="2"/>
      </rPr>
      <t>﻿</t>
    </r>
    <r>
      <rPr>
        <sz val="9"/>
        <rFont val="Arial"/>
        <family val="2"/>
      </rPr>
      <t>5,964</t>
    </r>
  </si>
  <si>
    <t>Developed
acreage</t>
  </si>
  <si>
    <r>
      <t>Undeveloped acreage</t>
    </r>
    <r>
      <rPr>
        <b/>
        <vertAlign val="superscript"/>
        <sz val="10"/>
        <color rgb="FF542C73"/>
        <rFont val="Arial"/>
        <family val="2"/>
      </rPr>
      <t>(1)</t>
    </r>
  </si>
  <si>
    <t>Developed 
acreage</t>
  </si>
  <si>
    <t>(in thousands of acres)</t>
  </si>
  <si>
    <r>
      <rPr>
        <b/>
        <sz val="10"/>
        <color rgb="FF542C73"/>
        <rFont val="Lucida Sans Unicode"/>
        <family val="2"/>
      </rPr>
      <t>﻿</t>
    </r>
    <r>
      <rPr>
        <b/>
        <sz val="10"/>
        <color rgb="FF542C73"/>
        <rFont val="Arial Italic"/>
        <family val="2"/>
      </rPr>
      <t>As of December 31,</t>
    </r>
  </si>
  <si>
    <t>﻿63,190</t>
  </si>
  <si>
    <t>﻿96,535</t>
  </si>
  <si>
    <r>
      <t>Net</t>
    </r>
    <r>
      <rPr>
        <b/>
        <vertAlign val="superscript"/>
        <sz val="9"/>
        <color rgb="FF542C73"/>
        <rFont val="Arial"/>
        <family val="2"/>
      </rPr>
      <t xml:space="preserve">(2) </t>
    </r>
  </si>
  <si>
    <r>
      <rPr>
        <b/>
        <sz val="9"/>
        <color rgb="FF542C73"/>
        <rFont val="Menlo Regular"/>
        <family val="2"/>
      </rPr>
      <t>﻿</t>
    </r>
    <r>
      <rPr>
        <b/>
        <sz val="9"/>
        <color rgb="FF542C73"/>
        <rFont val="Arial"/>
        <family val="2"/>
      </rPr>
      <t>162,687</t>
    </r>
  </si>
  <si>
    <t>﻿204,501</t>
  </si>
  <si>
    <t>﻿17,743</t>
  </si>
  <si>
    <t>﻿19,591</t>
  </si>
  <si>
    <t>﻿36,519</t>
  </si>
  <si>
    <t>﻿40,552</t>
  </si>
  <si>
    <r>
      <rPr>
        <sz val="9"/>
        <rFont val="Menlo Regular"/>
        <family val="2"/>
      </rPr>
      <t>﻿</t>
    </r>
    <r>
      <rPr>
        <sz val="9"/>
        <rFont val="Arial"/>
        <family val="2"/>
      </rPr>
      <t>2,324</t>
    </r>
  </si>
  <si>
    <t>﻿2,707</t>
  </si>
  <si>
    <r>
      <rPr>
        <sz val="9"/>
        <rFont val="Menlo Regular"/>
        <family val="2"/>
      </rPr>
      <t>﻿</t>
    </r>
    <r>
      <rPr>
        <sz val="9"/>
        <rFont val="Arial"/>
        <family val="2"/>
      </rPr>
      <t>29,911</t>
    </r>
  </si>
  <si>
    <t>﻿31,671</t>
  </si>
  <si>
    <t>﻿5,755</t>
  </si>
  <si>
    <t>﻿5,349</t>
  </si>
  <si>
    <t>﻿16,816</t>
  </si>
  <si>
    <t>﻿15,454</t>
  </si>
  <si>
    <r>
      <rPr>
        <sz val="9"/>
        <rFont val="Menlo Regular"/>
        <family val="2"/>
      </rPr>
      <t>﻿</t>
    </r>
    <r>
      <rPr>
        <sz val="9"/>
        <rFont val="Arial"/>
        <family val="2"/>
      </rPr>
      <t>33,434</t>
    </r>
  </si>
  <si>
    <t>﻿65,391</t>
  </si>
  <si>
    <t>﻿72,639</t>
  </si>
  <si>
    <t>﻿110,346</t>
  </si>
  <si>
    <r>
      <rPr>
        <sz val="9"/>
        <rFont val="Menlo Regular"/>
        <family val="2"/>
      </rPr>
      <t>﻿</t>
    </r>
    <r>
      <rPr>
        <sz val="9"/>
        <rFont val="Arial"/>
        <family val="2"/>
      </rPr>
      <t>3,934</t>
    </r>
  </si>
  <si>
    <t>﻿3,497</t>
  </si>
  <si>
    <t>﻿6,802</t>
  </si>
  <si>
    <t>﻿6,478</t>
  </si>
  <si>
    <r>
      <rPr>
        <b/>
        <sz val="9"/>
        <color rgb="FF542C73"/>
        <rFont val="Arial"/>
        <family val="2"/>
      </rPr>
      <t>Net</t>
    </r>
    <r>
      <rPr>
        <b/>
        <vertAlign val="superscript"/>
        <sz val="9"/>
        <color rgb="FF542C73"/>
        <rFont val="Arial"/>
        <family val="2"/>
      </rPr>
      <t>(2)</t>
    </r>
  </si>
  <si>
    <t>﻿</t>
  </si>
  <si>
    <r>
      <rPr>
        <sz val="9"/>
        <rFont val="Arial"/>
        <family val="2"/>
      </rPr>
      <t>Americas</t>
    </r>
  </si>
  <si>
    <t>(1) Net wells equal the sum of the Group's equity stakes in gross wells</t>
  </si>
  <si>
    <t>Gas</t>
  </si>
  <si>
    <t>Oil</t>
  </si>
  <si>
    <r>
      <t>Net 
productive 
wells</t>
    </r>
    <r>
      <rPr>
        <b/>
        <vertAlign val="superscript"/>
        <sz val="10"/>
        <color rgb="FF542C73"/>
        <rFont val="Arial"/>
        <family val="2"/>
      </rPr>
      <t>(1)</t>
    </r>
  </si>
  <si>
    <t>Gross 
productive 
wells</t>
  </si>
  <si>
    <t>(number of wells)</t>
  </si>
  <si>
    <t>﻿358</t>
  </si>
  <si>
    <t>﻿576</t>
  </si>
  <si>
    <t>﻿1,912</t>
  </si>
  <si>
    <r>
      <rPr>
        <sz val="9"/>
        <rFont val="Menlo Regular"/>
        <family val="2"/>
      </rPr>
      <t>﻿</t>
    </r>
    <r>
      <rPr>
        <sz val="9"/>
        <rFont val="Arial"/>
        <family val="2"/>
      </rPr>
      <t>2,306</t>
    </r>
  </si>
  <si>
    <t>﻿206</t>
  </si>
  <si>
    <t>﻿229</t>
  </si>
  <si>
    <t>﻿371</t>
  </si>
  <si>
    <t>﻿295</t>
  </si>
  <si>
    <t>﻿6,488</t>
  </si>
  <si>
    <t>﻿6,283</t>
  </si>
  <si>
    <t>﻿2,892</t>
  </si>
  <si>
    <t>﻿3,311</t>
  </si>
  <si>
    <t>﻿898</t>
  </si>
  <si>
    <t>﻿868</t>
  </si>
  <si>
    <t>﻿156</t>
  </si>
  <si>
    <t>﻿2,216</t>
  </si>
  <si>
    <t>﻿2,269</t>
  </si>
  <si>
    <t>﻿330</t>
  </si>
  <si>
    <t>﻿286</t>
  </si>
  <si>
    <t>﻿410</t>
  </si>
  <si>
    <t>﻿403</t>
  </si>
  <si>
    <t>(3) For information: service wells and stratigraphic wells drilled within oil sands operations in Canada are not reported in this table (86.2 wells in 2013, 131.7 in 2012 and 82.2 in 2011).</t>
  </si>
  <si>
    <r>
      <t xml:space="preserve">(2) </t>
    </r>
    <r>
      <rPr>
        <sz val="8"/>
        <color theme="1"/>
        <rFont val="Lucida Sans Unicode"/>
        <family val="2"/>
      </rPr>
      <t>﻿</t>
    </r>
    <r>
      <rPr>
        <sz val="8"/>
        <color theme="1"/>
        <rFont val="Arial"/>
        <family val="2"/>
      </rPr>
      <t>Includes certain exploratory wells that were abandoned but which would have been capable of producing oil in sufficient quantities to justify completion.</t>
    </r>
  </si>
  <si>
    <r>
      <rPr>
        <sz val="8"/>
        <color theme="1"/>
        <rFont val="Lucida Sans Unicode"/>
        <family val="2"/>
      </rPr>
      <t>﻿</t>
    </r>
    <r>
      <rPr>
        <sz val="8"/>
        <color theme="1"/>
        <rFont val="Arial"/>
        <family val="2"/>
      </rPr>
      <t xml:space="preserve">(1) Net wells equal the sum of the Company’s fractional interest in gross wells.
</t>
    </r>
  </si>
  <si>
    <t>Subtotal</t>
  </si>
  <si>
    <t>Development</t>
  </si>
  <si>
    <t>Exploratory</t>
  </si>
  <si>
    <r>
      <t>Net total
wells drilled</t>
    </r>
    <r>
      <rPr>
        <b/>
        <vertAlign val="superscript"/>
        <sz val="10"/>
        <color rgb="FF542C73"/>
        <rFont val="Arial"/>
        <family val="2"/>
      </rPr>
      <t>(1)(3)</t>
    </r>
  </si>
  <si>
    <r>
      <t>Net dry
wells drilled</t>
    </r>
    <r>
      <rPr>
        <b/>
        <vertAlign val="superscript"/>
        <sz val="10"/>
        <color rgb="FF542C73"/>
        <rFont val="Arial"/>
        <family val="2"/>
      </rPr>
      <t>(1)(3)</t>
    </r>
  </si>
  <si>
    <r>
      <t>Net productive
wells drilled</t>
    </r>
    <r>
      <rPr>
        <b/>
        <vertAlign val="superscript"/>
        <sz val="10"/>
        <color rgb="FF542C73"/>
        <rFont val="Arial"/>
        <family val="2"/>
      </rPr>
      <t>(1)(2)</t>
    </r>
  </si>
  <si>
    <t>﻿113.1</t>
  </si>
  <si>
    <r>
      <rPr>
        <sz val="9"/>
        <rFont val="Menlo Regular"/>
        <family val="2"/>
      </rPr>
      <t>﻿</t>
    </r>
    <r>
      <rPr>
        <sz val="9"/>
        <rFont val="Arial"/>
        <family val="2"/>
      </rPr>
      <t>198.0</t>
    </r>
  </si>
  <si>
    <t>﻿42.7</t>
  </si>
  <si>
    <t>﻿70.6</t>
  </si>
  <si>
    <t>﻿98.0</t>
  </si>
  <si>
    <t>﻿19.7</t>
  </si>
  <si>
    <t>﻿6.9</t>
  </si>
  <si>
    <t>﻿8.1</t>
  </si>
  <si>
    <t>﻿1.6</t>
  </si>
  <si>
    <t>﻿0.6</t>
  </si>
  <si>
    <t>﻿3.9</t>
  </si>
  <si>
    <t>﻿2.9</t>
  </si>
  <si>
    <r>
      <rPr>
        <sz val="9"/>
        <rFont val="Menlo Regular"/>
        <family val="2"/>
      </rPr>
      <t>﻿</t>
    </r>
    <r>
      <rPr>
        <sz val="9"/>
        <rFont val="Arial"/>
        <family val="2"/>
      </rPr>
      <t>4.9</t>
    </r>
  </si>
  <si>
    <t>﻿1.5</t>
  </si>
  <si>
    <t>﻿0.9</t>
  </si>
  <si>
    <t>(2) Net wells equal the sum of the Group’s equity stakes in gross wells.</t>
  </si>
  <si>
    <r>
      <rPr>
        <sz val="8"/>
        <color theme="1"/>
        <rFont val="Calibri"/>
        <family val="2"/>
      </rPr>
      <t xml:space="preserve">﻿(1) From 2013, includes wells for which surface facilities permitting production have not yet been constructed. Such wells are also reported in the table “Number of net oil gas wells drilled annually” on </t>
    </r>
    <r>
      <rPr>
        <sz val="8"/>
        <color theme="1"/>
        <rFont val="Arial"/>
        <family val="2"/>
      </rPr>
      <t>page 63, for the year in which they are drilled.</t>
    </r>
  </si>
  <si>
    <r>
      <t>Net</t>
    </r>
    <r>
      <rPr>
        <b/>
        <vertAlign val="superscript"/>
        <sz val="10"/>
        <color rgb="FF542C73"/>
        <rFont val="Arial"/>
        <family val="2"/>
      </rPr>
      <t>(2)</t>
    </r>
  </si>
  <si>
    <t>As of December 31,</t>
  </si>
  <si>
    <r>
      <t>Net</t>
    </r>
    <r>
      <rPr>
        <b/>
        <vertAlign val="superscript"/>
        <sz val="10"/>
        <color rgb="FF542C73"/>
        <rFont val="Arial"/>
        <family val="2"/>
      </rPr>
      <t>(1)(2)</t>
    </r>
  </si>
  <si>
    <r>
      <t>Gross</t>
    </r>
    <r>
      <rPr>
        <b/>
        <vertAlign val="superscript"/>
        <sz val="10"/>
        <color rgb="FF542C73"/>
        <rFont val="Arial"/>
        <family val="2"/>
      </rPr>
      <t>(1)</t>
    </r>
  </si>
  <si>
    <t>(3) Include both Oman LNG &amp; Qalhat LNG.</t>
  </si>
  <si>
    <t>(2) From 2007, TOTAL’s actual net supply to LNG plant applied to Bontang sales.</t>
  </si>
  <si>
    <r>
      <rPr>
        <sz val="8"/>
        <color theme="1"/>
        <rFont val="Lucida Sans Unicode"/>
        <family val="2"/>
      </rPr>
      <t>﻿</t>
    </r>
    <r>
      <rPr>
        <sz val="8"/>
        <color theme="1"/>
        <rFont val="Arial"/>
        <family val="2"/>
      </rPr>
      <t xml:space="preserve">(1) Group share, excluding trading.
</t>
    </r>
  </si>
  <si>
    <t>Angola LNG</t>
  </si>
  <si>
    <t>Yemen LNG</t>
  </si>
  <si>
    <t>Norway (Snøhvit)</t>
  </si>
  <si>
    <t>Abu Dhabi (Adgas)</t>
  </si>
  <si>
    <t>Oman(3)</t>
  </si>
  <si>
    <t>Qatar (Qatargas II)</t>
  </si>
  <si>
    <t>Qatar (Qatargas I)</t>
  </si>
  <si>
    <t>Nigeria (NLNG)</t>
  </si>
  <si>
    <r>
      <t>Indonesia (Bontang)</t>
    </r>
    <r>
      <rPr>
        <vertAlign val="superscript"/>
        <sz val="9"/>
        <rFont val="Arial"/>
        <family val="2"/>
      </rPr>
      <t>(2)</t>
    </r>
  </si>
  <si>
    <t>(kt/y)</t>
  </si>
  <si>
    <r>
      <t>LIQUEFIED NATURAL GAS (LNG) SALES</t>
    </r>
    <r>
      <rPr>
        <b/>
        <vertAlign val="superscript"/>
        <sz val="12"/>
        <color rgb="FFFF6E23"/>
        <rFont val="Arial"/>
        <family val="2"/>
      </rPr>
      <t>(1)</t>
    </r>
  </si>
  <si>
    <t>(1) Interest of Total Gabon. The Group has a financial interest of 58.28% in Total Gabon.</t>
  </si>
  <si>
    <t>x</t>
  </si>
  <si>
    <t xml:space="preserve">﻿24.50 </t>
  </si>
  <si>
    <t>U.A.E.</t>
  </si>
  <si>
    <t>Ras Laffan (Qatar)</t>
  </si>
  <si>
    <t>Dolphin (International Transport and Network)</t>
  </si>
  <si>
    <t xml:space="preserve">﻿10.00 </t>
  </si>
  <si>
    <t>Georgia/Turkey Border</t>
  </si>
  <si>
    <t>Baku (Azerbaijan)</t>
  </si>
  <si>
    <t xml:space="preserve">SCP </t>
  </si>
  <si>
    <t xml:space="preserve">﻿5.00 </t>
  </si>
  <si>
    <t>Ceyhan (Turkey, Mediterranean)</t>
  </si>
  <si>
    <t xml:space="preserve">BTC </t>
  </si>
  <si>
    <t>Ban-I Tong (Thai border)</t>
  </si>
  <si>
    <t>Yadana (Myanmar)</t>
  </si>
  <si>
    <t>Yadana</t>
  </si>
  <si>
    <t>Porto Alegre via São Paulo</t>
  </si>
  <si>
    <t>Bolivia-Brazil border</t>
  </si>
  <si>
    <t>TBG</t>
  </si>
  <si>
    <t>Brazil</t>
  </si>
  <si>
    <t>Rio Grande (Bolivia)</t>
  </si>
  <si>
    <t>Yacuiba (Bolivia)</t>
  </si>
  <si>
    <t>Transierra</t>
  </si>
  <si>
    <t>Uruguyana (Brazil)</t>
  </si>
  <si>
    <t>TGN</t>
  </si>
  <si>
    <t>TGM</t>
  </si>
  <si>
    <t>Network (Northern Argentina)</t>
  </si>
  <si>
    <t>Santiago (Chile)</t>
  </si>
  <si>
    <t>Neuquén Basin (Argentina)</t>
  </si>
  <si>
    <t>Gas Andes</t>
  </si>
  <si>
    <r>
      <t>100.00</t>
    </r>
    <r>
      <rPr>
        <vertAlign val="superscript"/>
        <sz val="9"/>
        <rFont val="Arial"/>
        <family val="2"/>
      </rPr>
      <t>(1)</t>
    </r>
  </si>
  <si>
    <t>Cap Lopez Terminal</t>
  </si>
  <si>
    <t>Rabi fields</t>
  </si>
  <si>
    <t>Rabi Pipes</t>
  </si>
  <si>
    <t>Mandji fields</t>
  </si>
  <si>
    <t>Mandji Pipes</t>
  </si>
  <si>
    <t>Interconnector</t>
  </si>
  <si>
    <t>Bacton</t>
  </si>
  <si>
    <t>SEAL to Interconnector Link (SILK)</t>
  </si>
  <si>
    <t>Elgin-Franklin, Shearwater</t>
  </si>
  <si>
    <t>Shearwater Elgin Area Line (SEAL)</t>
  </si>
  <si>
    <t>Sullom Voe</t>
  </si>
  <si>
    <t>Ninian</t>
  </si>
  <si>
    <t>Ninian Pipeline System</t>
  </si>
  <si>
    <t>St.Fergus (Scotland)</t>
  </si>
  <si>
    <t>Alwyn North, Bruce and others</t>
  </si>
  <si>
    <t>Frigg System: UK line</t>
  </si>
  <si>
    <t>ETAP</t>
  </si>
  <si>
    <t>Elgin-Franklin</t>
  </si>
  <si>
    <t>Central Graben Liquid Export Line (LEP)</t>
  </si>
  <si>
    <t>Forties (Unity)</t>
  </si>
  <si>
    <t>Bruce</t>
  </si>
  <si>
    <t>Bruce Liquid Export Line</t>
  </si>
  <si>
    <t>Cormorant</t>
  </si>
  <si>
    <t>Alwyn North</t>
  </si>
  <si>
    <t>Alwyn Liquid Export Line</t>
  </si>
  <si>
    <t>K13 (via K4/K5)</t>
  </si>
  <si>
    <t>Markham</t>
  </si>
  <si>
    <t>WGT K13-Extension</t>
  </si>
  <si>
    <t>Den Helder</t>
  </si>
  <si>
    <t>K13A</t>
  </si>
  <si>
    <t>WGT K13-Den Helder</t>
  </si>
  <si>
    <t>F3-FB</t>
  </si>
  <si>
    <t>Nogat pipeline</t>
  </si>
  <si>
    <t>The Netherlands</t>
  </si>
  <si>
    <t>Nyhamna</t>
  </si>
  <si>
    <t>Asta Hansteen/Linnorm</t>
  </si>
  <si>
    <t>Polared</t>
  </si>
  <si>
    <t>﻿5.00</t>
  </si>
  <si>
    <t>Vestprocess (Mongstad refinery)</t>
  </si>
  <si>
    <t>Kollsnes (Area E)</t>
  </si>
  <si>
    <t>Vestprosess</t>
  </si>
  <si>
    <t>﻿3.71</t>
  </si>
  <si>
    <t>Vestprosess (Mongstad Refinery)</t>
  </si>
  <si>
    <t>Troll B and C</t>
  </si>
  <si>
    <t>Troll Oil Pipeline I and II</t>
  </si>
  <si>
    <t>Karsto</t>
  </si>
  <si>
    <t>Sleipner East</t>
  </si>
  <si>
    <t>Sleipner East Condensate Pipe</t>
  </si>
  <si>
    <t>Sture</t>
  </si>
  <si>
    <t>Oseberg, Brage and Veslefrikk</t>
  </si>
  <si>
    <t>Oseberg Transport System</t>
  </si>
  <si>
    <t>Teeside (UK)</t>
  </si>
  <si>
    <t>Ekofisk Treatment center</t>
  </si>
  <si>
    <t>Norpipe Oil</t>
  </si>
  <si>
    <t>Mongstad</t>
  </si>
  <si>
    <t>Kvitebjorn</t>
  </si>
  <si>
    <t>Kvitebjorn pipeline</t>
  </si>
  <si>
    <t>Brae</t>
  </si>
  <si>
    <t>Heimdal</t>
  </si>
  <si>
    <t>Heimdal to Brae Condensate Line</t>
  </si>
  <si>
    <t>Oseberg</t>
  </si>
  <si>
    <t>Lille-Frigg, Froy</t>
  </si>
  <si>
    <t>Frostpipe (inhibited)</t>
  </si>
  <si>
    <t>Liquids</t>
  </si>
  <si>
    <t>Operator</t>
  </si>
  <si>
    <t>% interest</t>
  </si>
  <si>
    <t>Destination</t>
  </si>
  <si>
    <t>Origin</t>
  </si>
  <si>
    <t>Pipeline(s)</t>
  </si>
  <si>
    <t>As of December 31, 2013</t>
  </si>
  <si>
    <t>(2) Domestic sales.</t>
  </si>
  <si>
    <t>(1) Consolidated entities.</t>
  </si>
  <si>
    <r>
      <t>Indonesia</t>
    </r>
    <r>
      <rPr>
        <vertAlign val="superscript"/>
        <sz val="9"/>
        <rFont val="Arial"/>
        <family val="2"/>
      </rPr>
      <t>(2)</t>
    </r>
  </si>
  <si>
    <t>(Mcf/d)</t>
  </si>
  <si>
    <r>
      <t>PIPELINE GAS SALES</t>
    </r>
    <r>
      <rPr>
        <b/>
        <vertAlign val="superscript"/>
        <sz val="12"/>
        <color rgb="FFFF6E23"/>
        <rFont val="Arial"/>
        <family val="2"/>
      </rPr>
      <t>(1)</t>
    </r>
  </si>
  <si>
    <t>(1) Capacity stated at 100%.</t>
  </si>
  <si>
    <t>500 MW</t>
  </si>
  <si>
    <t>Under Study</t>
  </si>
  <si>
    <t>South Hook CHP</t>
  </si>
  <si>
    <t> </t>
  </si>
  <si>
    <t>UK</t>
  </si>
  <si>
    <t>350 MW</t>
  </si>
  <si>
    <t>In operation</t>
  </si>
  <si>
    <t>Bang Bo</t>
  </si>
  <si>
    <t xml:space="preserve"> 417 MW</t>
  </si>
  <si>
    <t>Obite</t>
  </si>
  <si>
    <t>630 MW</t>
  </si>
  <si>
    <t>Afam VI</t>
  </si>
  <si>
    <t>1,600 MW</t>
  </si>
  <si>
    <t>Taweelah A1</t>
  </si>
  <si>
    <t>Abu Dhabi</t>
  </si>
  <si>
    <t>Technology</t>
  </si>
  <si>
    <r>
      <t>Capacity</t>
    </r>
    <r>
      <rPr>
        <b/>
        <vertAlign val="superscript"/>
        <sz val="10"/>
        <color rgb="FF542C73"/>
        <rFont val="Arial"/>
        <family val="2"/>
      </rPr>
      <t>(1)</t>
    </r>
  </si>
  <si>
    <t>Interest</t>
  </si>
  <si>
    <t>Status</t>
  </si>
  <si>
    <t>Exploratory and development wells in the process of being drilled</t>
  </si>
  <si>
    <t>(2) Including acquisitions</t>
  </si>
  <si>
    <t>(1) Adjusted results are defined as income using replacement cost and adjusted for special items.</t>
  </si>
  <si>
    <t>Contribution of Specialty Chemicals</t>
  </si>
  <si>
    <t>(3) Including acquistions</t>
  </si>
  <si>
    <t>(2) Adjusted results are defined as income using replacement cost and adjusted for special items</t>
  </si>
  <si>
    <r>
      <t>Investments</t>
    </r>
    <r>
      <rPr>
        <vertAlign val="superscript"/>
        <sz val="9"/>
        <rFont val="Arial"/>
        <family val="2"/>
      </rPr>
      <t>(3)</t>
    </r>
  </si>
  <si>
    <r>
      <t>2013</t>
    </r>
    <r>
      <rPr>
        <b/>
        <vertAlign val="superscript"/>
        <sz val="10"/>
        <color rgb="FF00976D"/>
        <rFont val="Arial"/>
        <family val="2"/>
      </rPr>
      <t>(1)</t>
    </r>
  </si>
  <si>
    <t>(1) Including share of equity affiliate CEPSA until July 31, 2011, and from October 1, 2010, TotalErg.</t>
  </si>
  <si>
    <t>Refinery throughput</t>
  </si>
  <si>
    <t>Distillation capacity Group share at year-end</t>
  </si>
  <si>
    <t>(in kb/d)</t>
  </si>
  <si>
    <r>
      <t>OPERATIONAL HIGHLIGHTS</t>
    </r>
    <r>
      <rPr>
        <b/>
        <vertAlign val="superscript"/>
        <sz val="12"/>
        <color rgb="FFFF6E23"/>
        <rFont val="Arial"/>
        <family val="2"/>
      </rPr>
      <t>(1)</t>
    </r>
  </si>
  <si>
    <r>
      <t xml:space="preserve">(4) </t>
    </r>
    <r>
      <rPr>
        <sz val="8"/>
        <color theme="1"/>
        <rFont val="Arial"/>
        <family val="2"/>
      </rPr>
      <t xml:space="preserve">The SATORP platform at Jubail in Saudi Arabia (TOTAL, 37.5%), that was in the process of starting up on December 31, 2013, was not taken into account in the above table of capacities. </t>
    </r>
  </si>
  <si>
    <r>
      <t xml:space="preserve">(3) </t>
    </r>
    <r>
      <rPr>
        <sz val="8"/>
        <color theme="1"/>
        <rFont val="Arial"/>
        <family val="2"/>
      </rPr>
      <t>Does not include the Condensates Splitter held by the joint venture BFLP (40% TOTAL, 60% BASF and TOTAL operator). Capacity = 58 kb</t>
    </r>
    <r>
      <rPr>
        <sz val="8"/>
        <color theme="1"/>
        <rFont val="Arial"/>
        <family val="2"/>
      </rPr>
      <t>/</t>
    </r>
    <r>
      <rPr>
        <sz val="8"/>
        <color theme="1"/>
        <rFont val="Arial"/>
        <family val="2"/>
      </rPr>
      <t>d.</t>
    </r>
  </si>
  <si>
    <r>
      <t xml:space="preserve">(2) </t>
    </r>
    <r>
      <rPr>
        <sz val="8"/>
        <color theme="1"/>
        <rFont val="Arial"/>
        <family val="2"/>
      </rPr>
      <t>In October 2010, TOTAL Italy merged with Erg to create the new company TotalErg – TOTAL holds 49% of TotalErg as of end-2011.</t>
    </r>
  </si>
  <si>
    <r>
      <t>(1) Cat Crack: Catalytic Cracking; Cat Reform: Catalytic Reforming; Resid Hydrotreat: Residual Hydrotreating; Dist Hydrotreat: Distillate Hydrotreating; Alky: Alkylation; Isom: C5</t>
    </r>
    <r>
      <rPr>
        <sz val="8"/>
        <color theme="1"/>
        <rFont val="Arial"/>
        <family val="2"/>
      </rPr>
      <t>/</t>
    </r>
    <r>
      <rPr>
        <sz val="8"/>
        <color theme="1"/>
        <rFont val="Arial"/>
        <family val="2"/>
      </rPr>
      <t>C6 Isomerization; Vis: Visbreaker.</t>
    </r>
  </si>
  <si>
    <t>Worldwide crude distillation</t>
  </si>
  <si>
    <r>
      <t>Total Asia</t>
    </r>
    <r>
      <rPr>
        <b/>
        <vertAlign val="superscript"/>
        <sz val="9"/>
        <color theme="1"/>
        <rFont val="Arial"/>
        <family val="2"/>
      </rPr>
      <t>(4)</t>
    </r>
  </si>
  <si>
    <t>Qatar, Ras Laffan</t>
  </si>
  <si>
    <t>China, Dalian</t>
  </si>
  <si>
    <t>Asia &amp; Middle East</t>
  </si>
  <si>
    <t>Total Africa</t>
  </si>
  <si>
    <t>South Africa, Sasolburg</t>
  </si>
  <si>
    <t>Senegal, Dakar</t>
  </si>
  <si>
    <t>Gabon, Port Gentil</t>
  </si>
  <si>
    <t>Côte d’Ivoire, Abidjan</t>
  </si>
  <si>
    <t>Cameroon, Limbe</t>
  </si>
  <si>
    <t>Total French West Indies</t>
  </si>
  <si>
    <t>Martinique, Fort de France</t>
  </si>
  <si>
    <t>French West Indies</t>
  </si>
  <si>
    <t>Total United States</t>
  </si>
  <si>
    <r>
      <t>Texas, Port Arthur</t>
    </r>
    <r>
      <rPr>
        <vertAlign val="superscript"/>
        <sz val="9"/>
        <color theme="1"/>
        <rFont val="Arial"/>
        <family val="2"/>
      </rPr>
      <t>(3)</t>
    </r>
  </si>
  <si>
    <t>Total rest of Europe</t>
  </si>
  <si>
    <r>
      <t>Italy, Trecate (TotalErg)</t>
    </r>
    <r>
      <rPr>
        <vertAlign val="superscript"/>
        <sz val="9"/>
        <color theme="1"/>
        <rFont val="Arial"/>
        <family val="2"/>
      </rPr>
      <t>(2)</t>
    </r>
  </si>
  <si>
    <t>Germany, Leuna</t>
  </si>
  <si>
    <t>Germany, Schwedt</t>
  </si>
  <si>
    <t>Belgium, Antwerp</t>
  </si>
  <si>
    <t>Netherlands, Vlissingen</t>
  </si>
  <si>
    <t>United Kingdom, Immingham⁠/⁠Lindsey</t>
  </si>
  <si>
    <t>Total France</t>
  </si>
  <si>
    <t>Grandpuits</t>
  </si>
  <si>
    <t>Feyzin</t>
  </si>
  <si>
    <t>Donges</t>
  </si>
  <si>
    <t>Provence, La Mède</t>
  </si>
  <si>
    <t>Normandy, Gonfreville</t>
  </si>
  <si>
    <t>Vis</t>
  </si>
  <si>
    <t>Isom</t>
  </si>
  <si>
    <t>Alky</t>
  </si>
  <si>
    <t>Dist.
Hydro-
Treat</t>
  </si>
  <si>
    <t>Resid.
Hydro-
Treat</t>
  </si>
  <si>
    <t>Hydro- 
Cracking</t>
  </si>
  <si>
    <t>Cat 
Reform</t>
  </si>
  <si>
    <t>Cat 
Crack</t>
  </si>
  <si>
    <t>Group 
Capacity</t>
  </si>
  <si>
    <t>Group 
Interest</t>
  </si>
  <si>
    <t>Total 
Distillation
Capacity</t>
  </si>
  <si>
    <t xml:space="preserve">(kb/d) </t>
  </si>
  <si>
    <r>
      <t>Major upgrading plant capacity at 100%</t>
    </r>
    <r>
      <rPr>
        <b/>
        <vertAlign val="superscript"/>
        <sz val="10"/>
        <color rgb="FF00976D"/>
        <rFont val="Arial"/>
        <family val="2"/>
      </rPr>
      <t>(1)</t>
    </r>
  </si>
  <si>
    <r>
      <rPr>
        <b/>
        <sz val="10"/>
        <color rgb="FF00976D"/>
        <rFont val="Lucida Sans Unicode"/>
        <family val="2"/>
      </rPr>
      <t>﻿</t>
    </r>
    <r>
      <rPr>
        <b/>
        <sz val="10"/>
        <color rgb="FF00976D"/>
        <rFont val="Arial Bold"/>
        <family val="2"/>
      </rPr>
      <t>As of December 31, 2013</t>
    </r>
  </si>
  <si>
    <r>
      <t xml:space="preserve">(3) </t>
    </r>
    <r>
      <rPr>
        <sz val="8"/>
        <color theme="1"/>
        <rFont val="Lucida Sans Unicode"/>
        <family val="2"/>
      </rPr>
      <t>﻿</t>
    </r>
    <r>
      <rPr>
        <sz val="8"/>
        <color theme="1"/>
        <rFont val="Arial"/>
        <family val="2"/>
      </rPr>
      <t>TOTAL share in NATREF adjusted from 36.36% to 18.22%</t>
    </r>
  </si>
  <si>
    <r>
      <t xml:space="preserve">(2) </t>
    </r>
    <r>
      <rPr>
        <sz val="8"/>
        <color theme="1"/>
        <rFont val="Arial"/>
        <family val="2"/>
      </rPr>
      <t>Including TOTAL share in Ras Laffan refinery (10%). The SATORP platform at Jubail in Saudi Arabia (TOTAL, 37.5%), that was in the process of starting up on December 31, 2013, was not taken into account in the above table of capacities</t>
    </r>
  </si>
  <si>
    <r>
      <t xml:space="preserve">(1) </t>
    </r>
    <r>
      <rPr>
        <sz val="8"/>
        <color theme="1"/>
        <rFont val="Arial"/>
        <family val="2"/>
      </rPr>
      <t>Includes share of CEPSA, through July 31, 2011, and of TotalErg. Results for refineries in Africa, French Antilles and Italy are reported in the Marketing &amp; Services segment.</t>
    </r>
  </si>
  <si>
    <r>
      <t>67</t>
    </r>
    <r>
      <rPr>
        <vertAlign val="superscript"/>
        <sz val="9"/>
        <color theme="1"/>
        <rFont val="Arial"/>
        <family val="2"/>
      </rPr>
      <t>(3)</t>
    </r>
  </si>
  <si>
    <r>
      <t>Asia &amp; Middle East</t>
    </r>
    <r>
      <rPr>
        <vertAlign val="superscript"/>
        <sz val="9"/>
        <color theme="1"/>
        <rFont val="Arial"/>
        <family val="2"/>
      </rPr>
      <t>(2)</t>
    </r>
  </si>
  <si>
    <t>United States and French West Indies</t>
  </si>
  <si>
    <r>
      <rPr>
        <b/>
        <sz val="10"/>
        <color rgb="FF00976D"/>
        <rFont val="Lucida Sans Unicode"/>
        <family val="2"/>
      </rPr>
      <t>﻿</t>
    </r>
    <r>
      <rPr>
        <b/>
        <sz val="10"/>
        <color rgb="FF00976D"/>
        <rFont val="Arial Bold"/>
        <family val="2"/>
      </rPr>
      <t>As of December 31,</t>
    </r>
    <r>
      <rPr>
        <sz val="10"/>
        <color rgb="FF00976D"/>
        <rFont val="Arial Bold"/>
        <family val="2"/>
      </rPr>
      <t xml:space="preserve"> </t>
    </r>
    <r>
      <rPr>
        <i/>
        <sz val="10"/>
        <color rgb="FF00976D"/>
        <rFont val="Arial Bold"/>
        <family val="2"/>
      </rPr>
      <t>(kb/d)</t>
    </r>
  </si>
  <si>
    <t>﻿Capacity, throughput and production data include equity share of refineries in which the Group holds a direct or indirect interest:</t>
  </si>
  <si>
    <r>
      <rPr>
        <b/>
        <sz val="12"/>
        <color rgb="FFFF6E23"/>
        <rFont val="Lucida Sans Unicode"/>
        <family val="2"/>
      </rPr>
      <t>﻿</t>
    </r>
    <r>
      <rPr>
        <b/>
        <sz val="12"/>
        <color rgb="FFFF6E23"/>
        <rFont val="Arial Bold"/>
        <family val="2"/>
      </rPr>
      <t>DISTILLATION CAPACITY (GROUP SHARE)</t>
    </r>
    <r>
      <rPr>
        <b/>
        <vertAlign val="superscript"/>
        <sz val="12"/>
        <color rgb="FFFF6E23"/>
        <rFont val="Arial Bold"/>
        <family val="2"/>
      </rPr>
      <t>(1)</t>
    </r>
  </si>
  <si>
    <t>(1) Includes share of CEPSA, through July 31, 2011, and of TotalErg. Results for refineries in Africa, French Antilles and Italy are reported in the Marketing &amp; Services segment.</t>
  </si>
  <si>
    <t>(kb/d)</t>
  </si>
  <si>
    <t xml:space="preserve">﻿Capacity, throughput and production data include equity share of refineries in which the Group holds a direct or indirect interest: </t>
  </si>
  <si>
    <r>
      <rPr>
        <b/>
        <sz val="12"/>
        <color rgb="FFFF6E23"/>
        <rFont val="Lucida Sans Unicode"/>
        <family val="2"/>
      </rPr>
      <t>﻿</t>
    </r>
    <r>
      <rPr>
        <b/>
        <sz val="12"/>
        <color rgb="FFFF6E23"/>
        <rFont val="Arial Bold"/>
        <family val="2"/>
      </rPr>
      <t>REFINERY THROUGHPUT (GROUP SHARE)</t>
    </r>
    <r>
      <rPr>
        <b/>
        <vertAlign val="superscript"/>
        <sz val="12"/>
        <color rgb="FFFF6E23"/>
        <rFont val="Arial Bold"/>
        <family val="2"/>
      </rPr>
      <t>(1)</t>
    </r>
  </si>
  <si>
    <t>(4) Includes Ras Laffan refinery contribution from 2013.</t>
  </si>
  <si>
    <t>(3) Including CEPSA until end-July 2011 and TotalErg. For CEPSA in 2011: calculation of the utilization rate based on production and capacity prorated on the first seven months of the year.</t>
  </si>
  <si>
    <t>(2) (Crude + crackers' feedstock) / distillation capacity at the beginning of the year.</t>
  </si>
  <si>
    <t>(1) Including equity share of refineries in which the Group has a stake.</t>
  </si>
  <si>
    <t>Average</t>
  </si>
  <si>
    <r>
      <t>75</t>
    </r>
    <r>
      <rPr>
        <vertAlign val="superscript"/>
        <sz val="9"/>
        <color theme="1"/>
        <rFont val="Arial"/>
        <family val="2"/>
      </rPr>
      <t>(4)</t>
    </r>
  </si>
  <si>
    <r>
      <t>Rest of Europe</t>
    </r>
    <r>
      <rPr>
        <vertAlign val="superscript"/>
        <sz val="9"/>
        <rFont val="Arial"/>
        <family val="2"/>
      </rPr>
      <t>(3)</t>
    </r>
  </si>
  <si>
    <t>(%)</t>
  </si>
  <si>
    <r>
      <rPr>
        <b/>
        <sz val="12"/>
        <color rgb="FFFF6E23"/>
        <rFont val="Lucida Sans Unicode"/>
        <family val="2"/>
      </rPr>
      <t>﻿</t>
    </r>
    <r>
      <rPr>
        <b/>
        <sz val="12"/>
        <color rgb="FFFF6E23"/>
        <rFont val="Arial Bold"/>
        <family val="2"/>
      </rPr>
      <t>UTILIZATION RATE (BASED ON CRUDE AND OTHER FEEDSTOCKS)</t>
    </r>
    <r>
      <rPr>
        <b/>
        <vertAlign val="superscript"/>
        <sz val="12"/>
        <color rgb="FFFF6E23"/>
        <rFont val="Arial Bold"/>
        <family val="2"/>
      </rPr>
      <t>(1)(2)</t>
    </r>
  </si>
  <si>
    <t>NB:  includes Ras Laffan refinery contribution from 2013.</t>
  </si>
  <si>
    <t>(2) Crude/distillation capacity at the beginning of the year.</t>
  </si>
  <si>
    <t>80</t>
  </si>
  <si>
    <r>
      <rPr>
        <b/>
        <sz val="12"/>
        <color rgb="FFFF6E23"/>
        <rFont val="Lucida Sans Unicode"/>
        <family val="2"/>
      </rPr>
      <t>﻿</t>
    </r>
    <r>
      <rPr>
        <b/>
        <sz val="12"/>
        <color rgb="FFFF6E23"/>
        <rFont val="Arial Bold"/>
        <family val="2"/>
      </rPr>
      <t>UTILIZATION RATE (BASED ON CRUDE ONLY)</t>
    </r>
    <r>
      <rPr>
        <b/>
        <vertAlign val="superscript"/>
        <sz val="12"/>
        <color rgb="FFFF6E23"/>
        <rFont val="Arial Bold"/>
        <family val="2"/>
      </rPr>
      <t>(1)(2)</t>
    </r>
  </si>
  <si>
    <r>
      <rPr>
        <sz val="8"/>
        <color theme="1"/>
        <rFont val="Menlo Regular"/>
        <family val="2"/>
      </rPr>
      <t>﻿</t>
    </r>
    <r>
      <rPr>
        <sz val="8"/>
        <color theme="1"/>
        <rFont val="Arial"/>
        <family val="2"/>
      </rPr>
      <t xml:space="preserve">(1) </t>
    </r>
    <r>
      <rPr>
        <sz val="8"/>
        <color theme="1"/>
        <rFont val="Arial"/>
        <family val="2"/>
      </rPr>
      <t>For refineries not 100% owned by TOTAL, the production shown is TOTAL’s equity share of the site’s overall production.</t>
    </r>
  </si>
  <si>
    <t>Other products</t>
  </si>
  <si>
    <t>Bitumen</t>
  </si>
  <si>
    <t>Solvents</t>
  </si>
  <si>
    <t>Lubricants</t>
  </si>
  <si>
    <t>Fuel oils</t>
  </si>
  <si>
    <t>Diesel fuel and heating oils</t>
  </si>
  <si>
    <t>Avgas, jet fuel and kerosene</t>
  </si>
  <si>
    <t>Motor gasoline</t>
  </si>
  <si>
    <t>LPG</t>
  </si>
  <si>
    <r>
      <rPr>
        <sz val="10"/>
        <color theme="1"/>
        <rFont val="Lucida Sans Unicode"/>
        <family val="2"/>
      </rPr>
      <t>﻿</t>
    </r>
    <r>
      <rPr>
        <sz val="10"/>
        <color theme="1"/>
        <rFont val="Arial"/>
        <family val="2"/>
      </rPr>
      <t>The table below sets forth by product category TOTAL’s net share of refined quantities produced at the Group’s refineries</t>
    </r>
    <r>
      <rPr>
        <vertAlign val="superscript"/>
        <sz val="10"/>
        <color theme="1"/>
        <rFont val="Arial"/>
        <family val="2"/>
      </rPr>
      <t>(1)</t>
    </r>
    <r>
      <rPr>
        <sz val="10"/>
        <color theme="1"/>
        <rFont val="Arial"/>
        <family val="2"/>
      </rPr>
      <t>.</t>
    </r>
  </si>
  <si>
    <r>
      <rPr>
        <b/>
        <sz val="12"/>
        <color rgb="FFFF6E23"/>
        <rFont val="Lucida Sans Unicode"/>
        <family val="2"/>
      </rPr>
      <t>﻿</t>
    </r>
    <r>
      <rPr>
        <b/>
        <sz val="12"/>
        <color rgb="FFFF6E23"/>
        <rFont val="Arial Bold"/>
        <family val="2"/>
      </rPr>
      <t>PRODUCTION LEVELS (GROUP SHARE)</t>
    </r>
    <r>
      <rPr>
        <b/>
        <vertAlign val="superscript"/>
        <sz val="12"/>
        <color rgb="FFFF6E23"/>
        <rFont val="Arial Bold"/>
        <family val="2"/>
      </rPr>
      <t>(1)</t>
    </r>
  </si>
  <si>
    <r>
      <t xml:space="preserve">(5) </t>
    </r>
    <r>
      <rPr>
        <sz val="8"/>
        <color theme="1"/>
        <rFont val="Arial"/>
        <family val="2"/>
      </rPr>
      <t>Mainly Monoethylene Glycol (MEG) and Cyclohexane.</t>
    </r>
  </si>
  <si>
    <r>
      <t xml:space="preserve">(4) </t>
    </r>
    <r>
      <rPr>
        <sz val="8"/>
        <color theme="1"/>
        <rFont val="Arial"/>
        <family val="2"/>
      </rPr>
      <t>Including styrene monomer.</t>
    </r>
  </si>
  <si>
    <r>
      <t xml:space="preserve">(3) </t>
    </r>
    <r>
      <rPr>
        <sz val="8"/>
        <color theme="1"/>
        <rFont val="Arial"/>
        <family val="2"/>
      </rPr>
      <t>Ethylene + Propylene + Butadiene.</t>
    </r>
  </si>
  <si>
    <r>
      <rPr>
        <sz val="8"/>
        <color theme="1"/>
        <rFont val="Arial"/>
        <family val="2"/>
      </rPr>
      <t>in Saudi Arabia (TOTAL, 37.5%), that was in the process of starting up on December 31, 2013, was not taken into account in the above table of capacities.</t>
    </r>
  </si>
  <si>
    <r>
      <t xml:space="preserve">(2) </t>
    </r>
    <r>
      <rPr>
        <sz val="8"/>
        <color theme="1"/>
        <rFont val="Arial"/>
        <family val="2"/>
      </rPr>
      <t>Including minority interests in Qatar (Qapco and Qatofin) and 50% of Samsung-Total Petrochemicals capacities in Daesan (Korea).The SATORP platform at Jubail</t>
    </r>
  </si>
  <si>
    <t>(1) Excluding inter-segment sales.</t>
  </si>
  <si>
    <r>
      <t>Others</t>
    </r>
    <r>
      <rPr>
        <vertAlign val="superscript"/>
        <sz val="9"/>
        <rFont val="Arial"/>
        <family val="2"/>
      </rPr>
      <t>(5)</t>
    </r>
  </si>
  <si>
    <t>Polystyrene</t>
  </si>
  <si>
    <t>Polypropylene</t>
  </si>
  <si>
    <t>Polyethylene</t>
  </si>
  <si>
    <r>
      <t>Aromatics</t>
    </r>
    <r>
      <rPr>
        <vertAlign val="superscript"/>
        <sz val="9"/>
        <rFont val="Arial"/>
        <family val="2"/>
      </rPr>
      <t>(4)</t>
    </r>
  </si>
  <si>
    <r>
      <t>Olefins</t>
    </r>
    <r>
      <rPr>
        <vertAlign val="superscript"/>
        <sz val="9"/>
        <rFont val="Arial"/>
        <family val="2"/>
      </rPr>
      <t>(3)</t>
    </r>
  </si>
  <si>
    <t xml:space="preserve">World </t>
  </si>
  <si>
    <t>World</t>
  </si>
  <si>
    <r>
      <t>Asia and 
Middle 
East</t>
    </r>
    <r>
      <rPr>
        <b/>
        <vertAlign val="superscript"/>
        <sz val="10"/>
        <color rgb="FF00976D"/>
        <rFont val="Arial"/>
        <family val="2"/>
      </rPr>
      <t>(2)</t>
    </r>
  </si>
  <si>
    <t>North 
America</t>
  </si>
  <si>
    <t>(in thousands of tons)</t>
  </si>
  <si>
    <r>
      <rPr>
        <b/>
        <sz val="12"/>
        <color rgb="FFFF6E23"/>
        <rFont val="Lucida Sans Unicode"/>
        <family val="2"/>
      </rPr>
      <t>﻿</t>
    </r>
    <r>
      <rPr>
        <b/>
        <sz val="12"/>
        <color rgb="FFFF6E23"/>
        <rFont val="Arial Bold"/>
        <family val="2"/>
      </rPr>
      <t>MAIN PRODUCTION CAPACITIES AT YEAR-END</t>
    </r>
    <r>
      <rPr>
        <b/>
        <vertAlign val="superscript"/>
        <sz val="12"/>
        <color rgb="FFFF6E23"/>
        <rFont val="Arial Bold"/>
        <family val="2"/>
      </rPr>
      <t>(1)</t>
    </r>
  </si>
  <si>
    <t>(1) Excluding inter-segment sales and including fertilizers sales. As from January 2010, sales figures do not include Samsung – Total Petrochemicals (STP) sales anymore. STP is now consolidated under the equity method. It was consolidated using the proportionate method until end 2009.</t>
  </si>
  <si>
    <t>﻿(%)</t>
  </si>
  <si>
    <r>
      <rPr>
        <b/>
        <sz val="12"/>
        <color rgb="FFFF6E23"/>
        <rFont val="Lucida Sans Unicode"/>
        <family val="2"/>
      </rPr>
      <t>﻿</t>
    </r>
    <r>
      <rPr>
        <b/>
        <sz val="12"/>
        <color rgb="FFFF6E23"/>
        <rFont val="Arial Bold"/>
        <family val="2"/>
      </rPr>
      <t>SALES BY GEOGRAPHIC AREA</t>
    </r>
    <r>
      <rPr>
        <b/>
        <vertAlign val="superscript"/>
        <sz val="12"/>
        <color rgb="FFFF6E23"/>
        <rFont val="Arial Bold"/>
        <family val="2"/>
      </rPr>
      <t>(1)</t>
    </r>
  </si>
  <si>
    <t>Atotech</t>
  </si>
  <si>
    <t>Bostik</t>
  </si>
  <si>
    <t>Hutchinson</t>
  </si>
  <si>
    <t>in million euros</t>
  </si>
  <si>
    <r>
      <rPr>
        <b/>
        <sz val="12"/>
        <color rgb="FFFF6E23"/>
        <rFont val="Lucida Sans Unicode"/>
        <family val="2"/>
      </rPr>
      <t>﻿</t>
    </r>
    <r>
      <rPr>
        <b/>
        <sz val="12"/>
        <color rgb="FFFF6E23"/>
        <rFont val="Arial Bold"/>
        <family val="2"/>
      </rPr>
      <t>SALES BY ACTIVITY</t>
    </r>
  </si>
  <si>
    <t>(2) The Cray Valley coating resins and Sartomer photocure resins businesses were divested in July 2011. The structural and hydrocarbon resins business lines were kept and have been incorporated into the Petrochemicals division as of January 1, 2012.</t>
  </si>
  <si>
    <r>
      <rPr>
        <b/>
        <sz val="12"/>
        <color rgb="FFFF6E23"/>
        <rFont val="Lucida Sans Unicode"/>
        <family val="2"/>
      </rPr>
      <t>﻿</t>
    </r>
    <r>
      <rPr>
        <b/>
        <sz val="12"/>
        <color rgb="FFFF6E23"/>
        <rFont val="Arial Bold"/>
        <family val="2"/>
      </rPr>
      <t>SALES BY GEOGRAPHIC AREA</t>
    </r>
    <r>
      <rPr>
        <b/>
        <vertAlign val="superscript"/>
        <sz val="12"/>
        <color rgb="FFFF6E23"/>
        <rFont val="Arial Bold"/>
        <family val="2"/>
      </rPr>
      <t>(1) (2)</t>
    </r>
  </si>
  <si>
    <r>
      <t xml:space="preserve">(2) </t>
    </r>
    <r>
      <rPr>
        <sz val="8"/>
        <color theme="1"/>
        <rFont val="Arial"/>
        <family val="2"/>
      </rPr>
      <t xml:space="preserve">The Cray Valley coating resins and Sartomer photocure resins businesses were divested in July 2011. The structural and hydrocarbon resins business lines were kept and have been incorporated into the Petrochemicals division as of January 1, 2012.
</t>
    </r>
  </si>
  <si>
    <t>Electroplating</t>
  </si>
  <si>
    <t>Adhesives</t>
  </si>
  <si>
    <r>
      <t>Resins</t>
    </r>
    <r>
      <rPr>
        <vertAlign val="superscript"/>
        <sz val="9"/>
        <rFont val="Arial"/>
        <family val="2"/>
      </rPr>
      <t>(2)</t>
    </r>
  </si>
  <si>
    <t>Elastomer processing</t>
  </si>
  <si>
    <r>
      <rPr>
        <b/>
        <sz val="12"/>
        <color rgb="FFFF6E23"/>
        <rFont val="Lucida Sans Unicode"/>
        <family val="2"/>
      </rPr>
      <t>﻿</t>
    </r>
    <r>
      <rPr>
        <b/>
        <sz val="12"/>
        <color rgb="FFFF6E23"/>
        <rFont val="Arial Bold"/>
        <family val="2"/>
      </rPr>
      <t>SALES BY ACTIVITY</t>
    </r>
    <r>
      <rPr>
        <b/>
        <vertAlign val="superscript"/>
        <sz val="12"/>
        <color rgb="FFFF6E23"/>
        <rFont val="Arial Bold"/>
        <family val="2"/>
      </rPr>
      <t>(1)</t>
    </r>
  </si>
  <si>
    <r>
      <t xml:space="preserve">(1) </t>
    </r>
    <r>
      <rPr>
        <sz val="8"/>
        <color theme="1"/>
        <rFont val="Arial"/>
        <family val="2"/>
      </rPr>
      <t xml:space="preserve">Adjusted results are defined as income using replacement cost and adjusted for special items. </t>
    </r>
  </si>
  <si>
    <r>
      <rPr>
        <sz val="9"/>
        <rFont val="Arial"/>
        <family val="2"/>
      </rPr>
      <t>Adjusted operating income</t>
    </r>
    <r>
      <rPr>
        <vertAlign val="superscript"/>
        <sz val="9"/>
        <rFont val="Arial"/>
        <family val="2"/>
      </rPr>
      <t>(1)</t>
    </r>
  </si>
  <si>
    <t>(3) Including acquisitions.</t>
  </si>
  <si>
    <r>
      <t>Investments</t>
    </r>
    <r>
      <rPr>
        <vertAlign val="superscript"/>
        <sz val="9"/>
        <rFont val="Arial"/>
        <family val="2"/>
      </rPr>
      <t xml:space="preserve"> (3)</t>
    </r>
  </si>
  <si>
    <r>
      <t>2013</t>
    </r>
    <r>
      <rPr>
        <b/>
        <vertAlign val="superscript"/>
        <sz val="10"/>
        <color rgb="FF8C2365"/>
        <rFont val="Arial"/>
        <family val="2"/>
      </rPr>
      <t>(1)</t>
    </r>
  </si>
  <si>
    <r>
      <rPr>
        <b/>
        <sz val="12"/>
        <color rgb="FFFF6E23"/>
        <rFont val="Lucida Sans Unicode"/>
        <family val="2"/>
      </rPr>
      <t>﻿</t>
    </r>
    <r>
      <rPr>
        <b/>
        <sz val="12"/>
        <color rgb="FFFF6E23"/>
        <rFont val="Arial Bold"/>
        <family val="2"/>
      </rPr>
      <t>FINANCIAL HIGHLIGHTS</t>
    </r>
  </si>
  <si>
    <t>(1) Results of trading and bulk sales are reported in the Refining &amp; Chemicals segment.</t>
  </si>
  <si>
    <t>Refined product sales including trading and bulk sales</t>
  </si>
  <si>
    <r>
      <t>Bulk sales</t>
    </r>
    <r>
      <rPr>
        <vertAlign val="superscript"/>
        <sz val="9"/>
        <rFont val="Arial"/>
        <family val="2"/>
      </rPr>
      <t>(1)</t>
    </r>
  </si>
  <si>
    <r>
      <t>Trading sales</t>
    </r>
    <r>
      <rPr>
        <vertAlign val="superscript"/>
        <sz val="9"/>
        <rFont val="Arial"/>
        <family val="2"/>
      </rPr>
      <t>(1)</t>
    </r>
  </si>
  <si>
    <t>Refined product sales excluding trading and bulk sales</t>
  </si>
  <si>
    <r>
      <t xml:space="preserve">(3) </t>
    </r>
    <r>
      <rPr>
        <sz val="8"/>
        <color theme="1"/>
        <rFont val="Arial"/>
        <family val="2"/>
      </rPr>
      <t>Represents supply to African non consolidated group companies and third parties.</t>
    </r>
  </si>
  <si>
    <r>
      <t xml:space="preserve">(2) </t>
    </r>
    <r>
      <rPr>
        <sz val="8"/>
        <color theme="1"/>
        <rFont val="Arial"/>
        <family val="2"/>
      </rPr>
      <t>On July 31, 2011, TOTAL sold its 48.83% share in CEPSA.</t>
    </r>
  </si>
  <si>
    <t>(1) From October 1, 2010, TOTAL Italy merged with Erg to create TotalErg – TOTAL holds 49% of TotalErg.</t>
  </si>
  <si>
    <t>Total Worldwide</t>
  </si>
  <si>
    <t>Total Asia</t>
  </si>
  <si>
    <t>Indian Ocean islands</t>
  </si>
  <si>
    <t>Pacific</t>
  </si>
  <si>
    <t>East Asia</t>
  </si>
  <si>
    <t>Total Middle East</t>
  </si>
  <si>
    <t>Total Americas</t>
  </si>
  <si>
    <t>Latin America</t>
  </si>
  <si>
    <t>Caribbean Islands</t>
  </si>
  <si>
    <r>
      <t>Other</t>
    </r>
    <r>
      <rPr>
        <vertAlign val="superscript"/>
        <sz val="9"/>
        <rFont val="Arial"/>
        <family val="2"/>
      </rPr>
      <t>(3)</t>
    </r>
  </si>
  <si>
    <t>Central Africa</t>
  </si>
  <si>
    <t>Southern Africa</t>
  </si>
  <si>
    <t>Eastern Africa</t>
  </si>
  <si>
    <t>Western Africa</t>
  </si>
  <si>
    <t>Northern Africa</t>
  </si>
  <si>
    <t>Total Europe</t>
  </si>
  <si>
    <r>
      <t>Portugal</t>
    </r>
    <r>
      <rPr>
        <vertAlign val="superscript"/>
        <sz val="9"/>
        <rFont val="Arial"/>
        <family val="2"/>
      </rPr>
      <t>(2)</t>
    </r>
  </si>
  <si>
    <r>
      <t>Spain</t>
    </r>
    <r>
      <rPr>
        <vertAlign val="superscript"/>
        <sz val="9"/>
        <rFont val="Arial"/>
        <family val="2"/>
      </rPr>
      <t>(2)</t>
    </r>
  </si>
  <si>
    <r>
      <t>Italy</t>
    </r>
    <r>
      <rPr>
        <vertAlign val="superscript"/>
        <sz val="9"/>
        <rFont val="Arial"/>
        <family val="2"/>
      </rPr>
      <t>(1)</t>
    </r>
  </si>
  <si>
    <t>Germany</t>
  </si>
  <si>
    <t>Benelux</t>
  </si>
  <si>
    <r>
      <rPr>
        <i/>
        <sz val="10"/>
        <color rgb="FF8C2365"/>
        <rFont val="Menlo Regular"/>
        <family val="2"/>
      </rPr>
      <t>﻿</t>
    </r>
    <r>
      <rPr>
        <i/>
        <sz val="10"/>
        <color rgb="FF8C2365"/>
        <rFont val="Arial"/>
        <family val="2"/>
      </rPr>
      <t>(kb</t>
    </r>
    <r>
      <rPr>
        <i/>
        <sz val="10"/>
        <color rgb="FF8C2365"/>
        <rFont val="Arial"/>
        <family val="2"/>
      </rPr>
      <t>/</t>
    </r>
    <r>
      <rPr>
        <i/>
        <sz val="10"/>
        <color rgb="FF8C2365"/>
        <rFont val="Arial"/>
        <family val="2"/>
      </rPr>
      <t>d)</t>
    </r>
  </si>
  <si>
    <r>
      <rPr>
        <sz val="8"/>
        <rFont val="Menlo Regular"/>
        <family val="2"/>
      </rPr>
      <t>﻿</t>
    </r>
    <r>
      <rPr>
        <sz val="8"/>
        <rFont val="Arial"/>
        <family val="2"/>
      </rPr>
      <t xml:space="preserve">(1) </t>
    </r>
    <r>
      <rPr>
        <sz val="8"/>
        <rFont val="Arial"/>
        <family val="2"/>
      </rPr>
      <t>Including TOTAL’s share in CEPSA until July 31, 2011 and, in TotalErg since October 1, 2010.</t>
    </r>
  </si>
  <si>
    <t>Avgas and jet fuel</t>
  </si>
  <si>
    <t>﻿(kb/d)</t>
  </si>
  <si>
    <r>
      <rPr>
        <b/>
        <sz val="10"/>
        <color rgb="FFFF6E23"/>
        <rFont val="Lucida Sans Unicode"/>
        <family val="2"/>
      </rPr>
      <t>﻿</t>
    </r>
    <r>
      <rPr>
        <b/>
        <sz val="10"/>
        <color rgb="FFFF6E23"/>
        <rFont val="Arial Bold"/>
        <family val="2"/>
      </rPr>
      <t>By main products</t>
    </r>
    <r>
      <rPr>
        <b/>
        <vertAlign val="superscript"/>
        <sz val="10"/>
        <color rgb="FFFF6E23"/>
        <rFont val="Arial Bold"/>
        <family val="2"/>
      </rPr>
      <t>(1)</t>
    </r>
  </si>
  <si>
    <t>(2) Including CEPSA service-stations. On July 31, 2011, TOTAL sold its 48.83% share in CEPSA.</t>
  </si>
  <si>
    <r>
      <t xml:space="preserve">(1) </t>
    </r>
    <r>
      <rPr>
        <sz val="8"/>
        <color theme="1"/>
        <rFont val="Arial"/>
        <family val="2"/>
      </rPr>
      <t>Including TotalErg service-stations. From October 1, 2010, TOTAL Italy merged with Erg to create TotalErg.</t>
    </r>
  </si>
  <si>
    <t>Total excluding AS24</t>
  </si>
  <si>
    <t>AS24 Stations</t>
  </si>
  <si>
    <t>Hungary and Czech Republic</t>
  </si>
  <si>
    <r>
      <t>SERVICE-STATIONS</t>
    </r>
    <r>
      <rPr>
        <b/>
        <vertAlign val="superscript"/>
        <sz val="12"/>
        <color rgb="FFFF6E23"/>
        <rFont val="Arial"/>
        <family val="2"/>
      </rPr>
      <t xml:space="preserve"> (1)</t>
    </r>
  </si>
  <si>
    <t>p.111</t>
  </si>
  <si>
    <t>p.117</t>
  </si>
  <si>
    <t>p.118</t>
  </si>
  <si>
    <t>p.121</t>
  </si>
  <si>
    <t>p.125</t>
  </si>
  <si>
    <t>p.126</t>
  </si>
  <si>
    <t>Number of net productive and dry wells drilled</t>
  </si>
  <si>
    <t>Service-stations</t>
  </si>
  <si>
    <t xml:space="preserve">        FACTBOOK 2013</t>
  </si>
  <si>
    <r>
      <t>Year-end euro</t>
    </r>
    <r>
      <rPr>
        <sz val="9"/>
        <rFont val="Arial"/>
        <family val="2"/>
      </rPr>
      <t>/</t>
    </r>
    <r>
      <rPr>
        <sz val="9"/>
        <rFont val="Arial"/>
        <family val="2"/>
      </rPr>
      <t>dollar (€</t>
    </r>
    <r>
      <rPr>
        <sz val="9"/>
        <rFont val="Arial"/>
        <family val="2"/>
      </rPr>
      <t>/</t>
    </r>
    <r>
      <rPr>
        <sz val="9"/>
        <rFont val="Arial"/>
        <family val="2"/>
      </rPr>
      <t>$)</t>
    </r>
  </si>
  <si>
    <t>Average euro/dollar (€/$)</t>
  </si>
  <si>
    <t>Year-end Brent price ($/b)</t>
  </si>
  <si>
    <t>Average Brent price ($/b)</t>
  </si>
  <si>
    <r>
      <t>Average refining margins ($</t>
    </r>
    <r>
      <rPr>
        <sz val="9"/>
        <rFont val="Arial"/>
        <family val="2"/>
      </rPr>
      <t>/</t>
    </r>
    <r>
      <rPr>
        <sz val="9"/>
        <rFont val="Arial"/>
        <family val="2"/>
      </rPr>
      <t>ton) – ERMI</t>
    </r>
    <r>
      <rPr>
        <vertAlign val="superscript"/>
        <sz val="9"/>
        <rFont val="Arial"/>
        <family val="2"/>
      </rPr>
      <t>(1)</t>
    </r>
  </si>
  <si>
    <r>
      <t>Average refining margins ($</t>
    </r>
    <r>
      <rPr>
        <sz val="9"/>
        <rFont val="Arial"/>
        <family val="2"/>
      </rPr>
      <t>/</t>
    </r>
    <r>
      <rPr>
        <sz val="9"/>
        <rFont val="Arial"/>
        <family val="2"/>
      </rPr>
      <t>b) – ERMI</t>
    </r>
    <r>
      <rPr>
        <vertAlign val="superscript"/>
        <sz val="9"/>
        <rFont val="Arial"/>
        <family val="2"/>
      </rPr>
      <t>(1)</t>
    </r>
  </si>
  <si>
    <r>
      <t>Average refining margins ($</t>
    </r>
    <r>
      <rPr>
        <sz val="9"/>
        <rFont val="Arial"/>
        <family val="2"/>
      </rPr>
      <t>/</t>
    </r>
    <r>
      <rPr>
        <sz val="9"/>
        <rFont val="Arial"/>
        <family val="2"/>
      </rPr>
      <t>ton) – TRCV</t>
    </r>
    <r>
      <rPr>
        <vertAlign val="superscript"/>
        <sz val="9"/>
        <rFont val="Arial"/>
        <family val="2"/>
      </rPr>
      <t>(2)</t>
    </r>
  </si>
  <si>
    <r>
      <t>Average refining margins ($</t>
    </r>
    <r>
      <rPr>
        <sz val="9"/>
        <rFont val="Arial"/>
        <family val="2"/>
      </rPr>
      <t>/</t>
    </r>
    <r>
      <rPr>
        <sz val="9"/>
        <rFont val="Arial"/>
        <family val="2"/>
      </rPr>
      <t>b) – TRCV(2)</t>
    </r>
  </si>
</sst>
</file>

<file path=xl/styles.xml><?xml version="1.0" encoding="utf-8"?>
<styleSheet xmlns="http://schemas.openxmlformats.org/spreadsheetml/2006/main">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 numFmtId="166" formatCode="#,##0.0;\(#,##0.0\)"/>
    <numFmt numFmtId="167" formatCode="0.0%"/>
    <numFmt numFmtId="168" formatCode="0\ 000\ 000\ 000"/>
    <numFmt numFmtId="169" formatCode="#,##0.0"/>
    <numFmt numFmtId="170" formatCode="0.0"/>
    <numFmt numFmtId="171" formatCode="0.000"/>
    <numFmt numFmtId="172" formatCode="#,###;\(#,###\)"/>
  </numFmts>
  <fonts count="113">
    <font>
      <sz val="12"/>
      <color theme="1"/>
      <name val="Calibri"/>
      <family val="2"/>
      <scheme val="minor"/>
    </font>
    <font>
      <sz val="10"/>
      <name val="Arial"/>
      <family val="2"/>
    </font>
    <font>
      <sz val="9"/>
      <name val="Arial"/>
      <family val="2"/>
    </font>
    <font>
      <b/>
      <sz val="12"/>
      <color rgb="FFFF6E23"/>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u val="single"/>
      <sz val="12"/>
      <color theme="10"/>
      <name val="Calibri"/>
      <family val="2"/>
      <scheme val="minor"/>
    </font>
    <font>
      <u val="single"/>
      <sz val="12"/>
      <color theme="11"/>
      <name val="Calibri"/>
      <family val="2"/>
      <scheme val="minor"/>
    </font>
    <font>
      <sz val="8"/>
      <color theme="1"/>
      <name val="Arial"/>
      <family val="2"/>
    </font>
    <font>
      <u val="single"/>
      <sz val="10"/>
      <color indexed="12"/>
      <name val="Arial"/>
      <family val="2"/>
    </font>
    <font>
      <b/>
      <sz val="10"/>
      <color rgb="FFFF6E23"/>
      <name val="Arial"/>
      <family val="2"/>
    </font>
    <font>
      <b/>
      <sz val="10"/>
      <color rgb="FF542C73"/>
      <name val="Arial"/>
      <family val="2"/>
    </font>
    <font>
      <sz val="9"/>
      <color theme="1"/>
      <name val="Arial"/>
      <family val="2"/>
    </font>
    <font>
      <b/>
      <sz val="12"/>
      <color rgb="FF542C73"/>
      <name val="Arial"/>
      <family val="2"/>
    </font>
    <font>
      <b/>
      <sz val="10"/>
      <color rgb="FF264D93"/>
      <name val="Arial"/>
      <family val="2"/>
    </font>
    <font>
      <b/>
      <sz val="12"/>
      <color indexed="40"/>
      <name val="Arial"/>
      <family val="2"/>
    </font>
    <font>
      <b/>
      <sz val="9"/>
      <color theme="0"/>
      <name val="Arial"/>
      <family val="2"/>
    </font>
    <font>
      <sz val="9"/>
      <color indexed="44"/>
      <name val="Arial"/>
      <family val="2"/>
    </font>
    <font>
      <sz val="14"/>
      <name val="Arial"/>
      <family val="2"/>
    </font>
    <font>
      <sz val="12"/>
      <name val="Arial"/>
      <family val="2"/>
    </font>
    <font>
      <b/>
      <sz val="18"/>
      <color rgb="FFFF6E23"/>
      <name val="Arial"/>
      <family val="2"/>
    </font>
    <font>
      <b/>
      <sz val="16"/>
      <color rgb="FF264D93"/>
      <name val="Arial"/>
      <family val="2"/>
    </font>
    <font>
      <b/>
      <sz val="16"/>
      <color rgb="FF542C73"/>
      <name val="Arial"/>
      <family val="2"/>
    </font>
    <font>
      <b/>
      <sz val="16"/>
      <color rgb="FF00976D"/>
      <name val="Arial"/>
      <family val="2"/>
    </font>
    <font>
      <b/>
      <sz val="16"/>
      <color rgb="FF8C2365"/>
      <name val="Arial"/>
      <family val="2"/>
    </font>
    <font>
      <sz val="8"/>
      <name val="Arial"/>
      <family val="2"/>
    </font>
    <font>
      <vertAlign val="superscript"/>
      <sz val="9"/>
      <name val="Arial"/>
      <family val="2"/>
    </font>
    <font>
      <b/>
      <sz val="9"/>
      <name val="Arial"/>
      <family val="2"/>
    </font>
    <font>
      <b/>
      <vertAlign val="superscript"/>
      <sz val="9"/>
      <name val="Arial"/>
      <family val="2"/>
    </font>
    <font>
      <b/>
      <sz val="10"/>
      <color rgb="FF3876AF"/>
      <name val="Arial"/>
      <family val="2"/>
    </font>
    <font>
      <b/>
      <sz val="8"/>
      <color rgb="FF3876AF"/>
      <name val="Arial"/>
      <family val="2"/>
    </font>
    <font>
      <i/>
      <sz val="10"/>
      <color theme="4"/>
      <name val="Arial"/>
      <family val="2"/>
    </font>
    <font>
      <b/>
      <sz val="9"/>
      <color rgb="FF3876AF"/>
      <name val="Arial"/>
      <family val="2"/>
    </font>
    <font>
      <sz val="8"/>
      <color theme="1"/>
      <name val="Lucida Grande"/>
      <family val="2"/>
    </font>
    <font>
      <i/>
      <sz val="8"/>
      <name val="Arial"/>
      <family val="2"/>
    </font>
    <font>
      <b/>
      <vertAlign val="superscript"/>
      <sz val="10"/>
      <color rgb="FF3876AF"/>
      <name val="Arial"/>
      <family val="2"/>
    </font>
    <font>
      <i/>
      <sz val="10"/>
      <color rgb="FF264D93"/>
      <name val="Arial"/>
      <family val="2"/>
    </font>
    <font>
      <sz val="12"/>
      <color rgb="FF000000"/>
      <name val="Calibri"/>
      <family val="2"/>
      <scheme val="minor"/>
    </font>
    <font>
      <sz val="12"/>
      <color rgb="FF3876AF"/>
      <name val="Calibri"/>
      <family val="2"/>
      <scheme val="minor"/>
    </font>
    <font>
      <i/>
      <sz val="10"/>
      <color rgb="FF3876AF"/>
      <name val="Arial"/>
      <family val="2"/>
    </font>
    <font>
      <sz val="8"/>
      <color rgb="FF000000"/>
      <name val="Arial"/>
      <family val="2"/>
    </font>
    <font>
      <b/>
      <sz val="9"/>
      <name val="Menlo Regular"/>
      <family val="2"/>
    </font>
    <font>
      <sz val="8"/>
      <color theme="1"/>
      <name val="Menlo Regular"/>
      <family val="2"/>
    </font>
    <font>
      <b/>
      <sz val="8"/>
      <name val="Arial"/>
      <family val="2"/>
    </font>
    <font>
      <b/>
      <sz val="12"/>
      <color rgb="FF000000"/>
      <name val="Calibri"/>
      <family val="2"/>
      <scheme val="minor"/>
    </font>
    <font>
      <sz val="9"/>
      <name val="Menlo Regular"/>
      <family val="2"/>
    </font>
    <font>
      <sz val="12"/>
      <color rgb="FFFF6E23"/>
      <name val="Arial"/>
      <family val="2"/>
    </font>
    <font>
      <b/>
      <vertAlign val="superscript"/>
      <sz val="12"/>
      <color rgb="FFFF6E23"/>
      <name val="Arial"/>
      <family val="2"/>
    </font>
    <font>
      <b/>
      <vertAlign val="superscript"/>
      <sz val="9"/>
      <color rgb="FF3876AF"/>
      <name val="Arial"/>
      <family val="2"/>
    </font>
    <font>
      <b/>
      <sz val="9"/>
      <color theme="1"/>
      <name val="Arial"/>
      <family val="2"/>
    </font>
    <font>
      <b/>
      <sz val="10"/>
      <color theme="4"/>
      <name val="Arial"/>
      <family val="2"/>
    </font>
    <font>
      <b/>
      <vertAlign val="superscript"/>
      <sz val="10"/>
      <color theme="4"/>
      <name val="Arial"/>
      <family val="2"/>
    </font>
    <font>
      <sz val="8"/>
      <color rgb="FF000000"/>
      <name val="Menlo Regular"/>
      <family val="2"/>
    </font>
    <font>
      <b/>
      <sz val="9"/>
      <color theme="4"/>
      <name val="Arial"/>
      <family val="2"/>
    </font>
    <font>
      <b/>
      <vertAlign val="superscript"/>
      <sz val="9"/>
      <color theme="4"/>
      <name val="Arial"/>
      <family val="2"/>
    </font>
    <font>
      <b/>
      <sz val="12"/>
      <color rgb="FFFF6E23"/>
      <name val="Calibri"/>
      <family val="2"/>
    </font>
    <font>
      <b/>
      <vertAlign val="superscript"/>
      <sz val="10"/>
      <color rgb="FF264D93"/>
      <name val="Arial"/>
      <family val="2"/>
    </font>
    <font>
      <sz val="8"/>
      <name val="Lucida Sans Unicode"/>
      <family val="2"/>
    </font>
    <font>
      <i/>
      <sz val="10"/>
      <color rgb="FF542C73"/>
      <name val="Arial"/>
      <family val="2"/>
    </font>
    <font>
      <b/>
      <u val="single"/>
      <sz val="12"/>
      <color rgb="FFFF0000"/>
      <name val="Calibri"/>
      <family val="2"/>
      <scheme val="minor"/>
    </font>
    <font>
      <b/>
      <sz val="9"/>
      <color rgb="FF542C73"/>
      <name val="Arial"/>
      <family val="2"/>
    </font>
    <font>
      <sz val="9"/>
      <name val="Lucida Sans Unicode"/>
      <family val="2"/>
    </font>
    <font>
      <b/>
      <vertAlign val="superscript"/>
      <sz val="10"/>
      <color rgb="FF542C73"/>
      <name val="Arial"/>
      <family val="2"/>
    </font>
    <font>
      <sz val="10"/>
      <color theme="1"/>
      <name val="Lucida Sans Unicode"/>
      <family val="2"/>
    </font>
    <font>
      <b/>
      <sz val="10"/>
      <color theme="1"/>
      <name val="Arial"/>
      <family val="2"/>
    </font>
    <font>
      <b/>
      <vertAlign val="superscript"/>
      <sz val="9"/>
      <color rgb="FF542C73"/>
      <name val="Arial"/>
      <family val="2"/>
    </font>
    <font>
      <b/>
      <sz val="10"/>
      <color rgb="FF542C73"/>
      <name val="Lucida Sans Unicode"/>
      <family val="2"/>
    </font>
    <font>
      <b/>
      <sz val="10"/>
      <color rgb="FF542C73"/>
      <name val="Arial Italic"/>
      <family val="2"/>
    </font>
    <font>
      <b/>
      <sz val="9"/>
      <color rgb="FF542C73"/>
      <name val="Menlo Regular"/>
      <family val="2"/>
    </font>
    <font>
      <sz val="8"/>
      <color theme="1"/>
      <name val="Lucida Sans Unicode"/>
      <family val="2"/>
    </font>
    <font>
      <sz val="8"/>
      <color theme="1"/>
      <name val="Calibri"/>
      <family val="2"/>
    </font>
    <font>
      <b/>
      <sz val="10"/>
      <color rgb="FF00976D"/>
      <name val="Arial"/>
      <family val="2"/>
    </font>
    <font>
      <i/>
      <sz val="10"/>
      <color rgb="FF00976D"/>
      <name val="Arial"/>
      <family val="2"/>
    </font>
    <font>
      <b/>
      <sz val="9"/>
      <color rgb="FF00976D"/>
      <name val="Arial"/>
      <family val="2"/>
    </font>
    <font>
      <b/>
      <vertAlign val="superscript"/>
      <sz val="10"/>
      <color rgb="FF00976D"/>
      <name val="Arial"/>
      <family val="2"/>
    </font>
    <font>
      <b/>
      <vertAlign val="superscript"/>
      <sz val="9"/>
      <color theme="1"/>
      <name val="Arial"/>
      <family val="2"/>
    </font>
    <font>
      <vertAlign val="superscript"/>
      <sz val="9"/>
      <color theme="1"/>
      <name val="Arial"/>
      <family val="2"/>
    </font>
    <font>
      <b/>
      <sz val="10"/>
      <color rgb="FF00976D"/>
      <name val="Lucida Sans Unicode"/>
      <family val="2"/>
    </font>
    <font>
      <b/>
      <sz val="10"/>
      <color rgb="FF00976D"/>
      <name val="Arial Bold"/>
      <family val="2"/>
    </font>
    <font>
      <b/>
      <sz val="12"/>
      <color rgb="FFFF0000"/>
      <name val="Calibri"/>
      <family val="2"/>
      <scheme val="minor"/>
    </font>
    <font>
      <sz val="10"/>
      <color rgb="FF00976D"/>
      <name val="Arial"/>
      <family val="2"/>
    </font>
    <font>
      <sz val="10"/>
      <color rgb="FF00976D"/>
      <name val="Arial Bold"/>
      <family val="2"/>
    </font>
    <font>
      <i/>
      <sz val="10"/>
      <color rgb="FF00976D"/>
      <name val="Arial Bold"/>
      <family val="2"/>
    </font>
    <font>
      <b/>
      <sz val="12"/>
      <color rgb="FFFF6E23"/>
      <name val="Lucida Sans Unicode"/>
      <family val="2"/>
    </font>
    <font>
      <b/>
      <sz val="12"/>
      <color rgb="FFFF6E23"/>
      <name val="Arial Bold"/>
      <family val="2"/>
    </font>
    <font>
      <b/>
      <vertAlign val="superscript"/>
      <sz val="12"/>
      <color rgb="FFFF6E23"/>
      <name val="Arial Bold"/>
      <family val="2"/>
    </font>
    <font>
      <vertAlign val="superscript"/>
      <sz val="10"/>
      <color theme="1"/>
      <name val="Arial"/>
      <family val="2"/>
    </font>
    <font>
      <i/>
      <sz val="10"/>
      <color theme="1"/>
      <name val="Arial"/>
      <family val="2"/>
    </font>
    <font>
      <b/>
      <sz val="10"/>
      <color rgb="FF8C2365"/>
      <name val="Arial"/>
      <family val="2"/>
    </font>
    <font>
      <i/>
      <sz val="10"/>
      <color rgb="FF8C2365"/>
      <name val="Arial"/>
      <family val="2"/>
    </font>
    <font>
      <b/>
      <sz val="9"/>
      <color rgb="FF8C2365"/>
      <name val="Arial"/>
      <family val="2"/>
    </font>
    <font>
      <b/>
      <vertAlign val="superscript"/>
      <sz val="10"/>
      <color rgb="FF8C2365"/>
      <name val="Arial"/>
      <family val="2"/>
    </font>
    <font>
      <sz val="12"/>
      <color theme="1"/>
      <name val="Arial"/>
      <family val="2"/>
    </font>
    <font>
      <i/>
      <sz val="10"/>
      <color rgb="FF8C2365"/>
      <name val="Menlo Regular"/>
      <family val="2"/>
    </font>
    <font>
      <sz val="8"/>
      <name val="Menlo Regular"/>
      <family val="2"/>
    </font>
    <font>
      <b/>
      <sz val="10"/>
      <color rgb="FFFF6E23"/>
      <name val="Lucida Sans Unicode"/>
      <family val="2"/>
    </font>
    <font>
      <b/>
      <sz val="10"/>
      <color rgb="FFFF6E23"/>
      <name val="Arial Bold"/>
      <family val="2"/>
    </font>
    <font>
      <b/>
      <vertAlign val="superscript"/>
      <sz val="10"/>
      <color rgb="FFFF6E23"/>
      <name val="Arial Bold"/>
      <family val="2"/>
    </font>
  </fonts>
  <fills count="49">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0"/>
        <bgColor indexed="64"/>
      </patternFill>
    </fill>
    <fill>
      <patternFill patternType="solid">
        <fgColor theme="0" tint="-0.149959996342659"/>
        <bgColor indexed="64"/>
      </patternFill>
    </fill>
    <fill>
      <patternFill patternType="solid">
        <fgColor theme="0"/>
        <bgColor indexed="64"/>
      </patternFill>
    </fill>
    <fill>
      <patternFill patternType="solid">
        <fgColor rgb="FFD9D9D9"/>
        <bgColor indexed="64"/>
      </patternFill>
    </fill>
    <fill>
      <patternFill patternType="solid">
        <fgColor rgb="FFD6DFED"/>
        <bgColor indexed="64"/>
      </patternFill>
    </fill>
    <fill>
      <patternFill patternType="solid">
        <fgColor rgb="FFD4C4D6"/>
        <bgColor indexed="64"/>
      </patternFill>
    </fill>
    <fill>
      <patternFill patternType="solid">
        <fgColor rgb="FFCDE8D9"/>
        <bgColor indexed="64"/>
      </patternFill>
    </fill>
    <fill>
      <patternFill patternType="solid">
        <fgColor rgb="FFD4C4D2"/>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
      <patternFill patternType="solid">
        <fgColor indexed="9"/>
        <bgColor indexed="64"/>
      </patternFill>
    </fill>
    <fill>
      <patternFill patternType="solid">
        <fgColor rgb="FFD4C4D6"/>
        <bgColor indexed="64"/>
      </patternFill>
    </fill>
    <fill>
      <patternFill patternType="solid">
        <fgColor theme="3" tint="0.5999900102615356"/>
        <bgColor indexed="64"/>
      </patternFill>
    </fill>
  </fills>
  <borders count="2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rgb="FF264D93"/>
      </bottom>
    </border>
    <border>
      <left/>
      <right/>
      <top/>
      <bottom style="thin">
        <color theme="2"/>
      </bottom>
    </border>
    <border>
      <left/>
      <right/>
      <top style="thin">
        <color indexed="40"/>
      </top>
      <bottom style="thin">
        <color indexed="40"/>
      </bottom>
    </border>
    <border>
      <left/>
      <right/>
      <top/>
      <bottom style="thin">
        <color indexed="40"/>
      </bottom>
    </border>
    <border>
      <left/>
      <right/>
      <top/>
      <bottom style="thin">
        <color rgb="FFE6E6E6"/>
      </bottom>
    </border>
    <border>
      <left/>
      <right/>
      <top/>
      <bottom style="thin">
        <color theme="1"/>
      </bottom>
    </border>
    <border>
      <left/>
      <right/>
      <top/>
      <bottom style="thin"/>
    </border>
    <border>
      <left/>
      <right/>
      <top/>
      <bottom style="thin">
        <color rgb="FF542C73"/>
      </bottom>
    </border>
    <border>
      <left/>
      <right/>
      <top/>
      <bottom style="thin">
        <color rgb="FF00976D"/>
      </bottom>
    </border>
    <border>
      <left/>
      <right/>
      <top/>
      <bottom style="thin">
        <color rgb="FF8C2365"/>
      </bottom>
    </border>
    <border>
      <left/>
      <right/>
      <top/>
      <bottom style="thin">
        <color rgb="FFD6DFED"/>
      </bottom>
    </border>
    <border>
      <left style="thick">
        <color theme="0"/>
      </left>
      <right style="thick">
        <color theme="0"/>
      </right>
      <top style="thin">
        <color rgb="FFEBEBEB"/>
      </top>
      <bottom style="thin">
        <color rgb="FF3876AF"/>
      </bottom>
    </border>
    <border>
      <left style="thick">
        <color theme="0"/>
      </left>
      <right style="thick">
        <color theme="0"/>
      </right>
      <top/>
      <bottom style="thin">
        <color rgb="FF3876AF"/>
      </bottom>
    </border>
    <border>
      <left/>
      <right/>
      <top/>
      <bottom style="thin">
        <color rgb="FF3876AF"/>
      </bottom>
    </border>
    <border>
      <left style="thick">
        <color theme="0"/>
      </left>
      <right style="thick">
        <color theme="0"/>
      </right>
      <top style="thin">
        <color rgb="FFEBEBEB"/>
      </top>
      <bottom style="thin">
        <color rgb="FFEBEBEB"/>
      </bottom>
    </border>
    <border>
      <left/>
      <right style="thick">
        <color theme="0"/>
      </right>
      <top style="thin">
        <color rgb="FFEBEBEB"/>
      </top>
      <bottom style="thin">
        <color rgb="FFEBEBEB"/>
      </bottom>
    </border>
    <border>
      <left/>
      <right/>
      <top style="thin">
        <color rgb="FFEBEBEB"/>
      </top>
      <bottom style="thin">
        <color rgb="FFEBEBEB"/>
      </bottom>
    </border>
    <border>
      <left style="thin">
        <color rgb="FFEBEBEB"/>
      </left>
      <right/>
      <top style="thin">
        <color rgb="FFEBEBEB"/>
      </top>
      <bottom style="thin">
        <color rgb="FFEBEBEB"/>
      </bottom>
    </border>
    <border>
      <left style="thick">
        <color theme="0"/>
      </left>
      <right style="thick">
        <color theme="0"/>
      </right>
      <top style="thin">
        <color rgb="FF264D93"/>
      </top>
      <bottom style="thin">
        <color rgb="FFEBEBEB"/>
      </bottom>
    </border>
    <border>
      <left/>
      <right style="thick">
        <color theme="0"/>
      </right>
      <top style="thin">
        <color rgb="FF264D93"/>
      </top>
      <bottom style="thin">
        <color rgb="FFEBEBEB"/>
      </bottom>
    </border>
    <border>
      <left/>
      <right/>
      <top style="thin">
        <color rgb="FF264D93"/>
      </top>
      <bottom style="thin">
        <color rgb="FFEBEBEB"/>
      </bottom>
    </border>
    <border>
      <left/>
      <right style="thick">
        <color theme="0"/>
      </right>
      <top/>
      <bottom style="thin">
        <color rgb="FF264D93"/>
      </bottom>
    </border>
    <border>
      <left style="thick">
        <color theme="0"/>
      </left>
      <right style="thick">
        <color theme="0"/>
      </right>
      <top style="thin">
        <color rgb="FFE6E6E6"/>
      </top>
      <bottom style="thin">
        <color rgb="FF3876AF"/>
      </bottom>
    </border>
    <border>
      <left/>
      <right/>
      <top style="thin">
        <color rgb="FFE6E6E6"/>
      </top>
      <bottom style="thin">
        <color rgb="FF3876AF"/>
      </bottom>
    </border>
    <border>
      <left style="thick">
        <color theme="0"/>
      </left>
      <right style="thick">
        <color theme="0"/>
      </right>
      <top style="thin">
        <color rgb="FFEBEBEB"/>
      </top>
      <bottom style="thin">
        <color rgb="FFE6E6E6"/>
      </bottom>
    </border>
    <border>
      <left/>
      <right style="thick">
        <color theme="0"/>
      </right>
      <top style="thin">
        <color rgb="FFEBEBEB"/>
      </top>
      <bottom style="thin">
        <color rgb="FFE6E6E6"/>
      </bottom>
    </border>
    <border>
      <left/>
      <right/>
      <top style="thin">
        <color rgb="FFEBEBEB"/>
      </top>
      <bottom style="thin">
        <color rgb="FFE6E6E6"/>
      </bottom>
    </border>
    <border>
      <left/>
      <right/>
      <top style="thin">
        <color rgb="FFEBEBEB"/>
      </top>
      <bottom style="thin">
        <color rgb="FF3876AF"/>
      </bottom>
    </border>
    <border>
      <left/>
      <right style="thick">
        <color theme="0"/>
      </right>
      <top style="thin">
        <color rgb="FFEBEBEB"/>
      </top>
      <bottom style="thin">
        <color rgb="FF3876AF"/>
      </bottom>
    </border>
    <border>
      <left style="thick">
        <color theme="0"/>
      </left>
      <right style="thick">
        <color theme="0"/>
      </right>
      <top style="thin">
        <color rgb="FFEBEBEB"/>
      </top>
      <bottom style="thin">
        <color rgb="FF264D93"/>
      </bottom>
    </border>
    <border>
      <left/>
      <right style="thick">
        <color theme="0"/>
      </right>
      <top style="thin">
        <color rgb="FFEBEBEB"/>
      </top>
      <bottom style="thin">
        <color theme="4" tint="-0.24997000396251678"/>
      </bottom>
    </border>
    <border>
      <left/>
      <right style="thick">
        <color theme="2"/>
      </right>
      <top style="thin">
        <color rgb="FF264D93"/>
      </top>
      <bottom style="thin">
        <color rgb="FFEBEBEB"/>
      </bottom>
    </border>
    <border>
      <left/>
      <right style="thick">
        <color theme="0" tint="-0.04997999966144562"/>
      </right>
      <top style="thin">
        <color rgb="FF264D93"/>
      </top>
      <bottom style="thin">
        <color rgb="FFEBEBEB"/>
      </bottom>
    </border>
    <border>
      <left/>
      <right style="thick">
        <color theme="0"/>
      </right>
      <top style="thin">
        <color rgb="FFE6E6E6"/>
      </top>
      <bottom style="thin">
        <color rgb="FF3876AF"/>
      </bottom>
    </border>
    <border>
      <left style="thick">
        <color theme="0"/>
      </left>
      <right style="thick">
        <color theme="0"/>
      </right>
      <top/>
      <bottom style="thin">
        <color rgb="FFE6E6E6"/>
      </bottom>
    </border>
    <border>
      <left/>
      <right style="thick">
        <color theme="0"/>
      </right>
      <top/>
      <bottom style="thin">
        <color rgb="FFE6E6E6"/>
      </bottom>
    </border>
    <border>
      <left style="thick">
        <color theme="0"/>
      </left>
      <right style="thick">
        <color theme="0"/>
      </right>
      <top style="thin">
        <color rgb="FF264D93"/>
      </top>
      <bottom style="thin">
        <color rgb="FFE6E6E6"/>
      </bottom>
    </border>
    <border>
      <left/>
      <right style="thick">
        <color theme="0"/>
      </right>
      <top style="thin">
        <color rgb="FF264D93"/>
      </top>
      <bottom style="thin">
        <color rgb="FFE6E6E6"/>
      </bottom>
    </border>
    <border>
      <left style="thick">
        <color theme="0"/>
      </left>
      <right/>
      <top style="thin">
        <color rgb="FFEBEBEB"/>
      </top>
      <bottom style="thin">
        <color rgb="FF3876AF"/>
      </bottom>
    </border>
    <border>
      <left/>
      <right/>
      <top style="thin">
        <color rgb="FFE6E6E6"/>
      </top>
      <bottom style="thin">
        <color rgb="FF264D93"/>
      </bottom>
    </border>
    <border>
      <left style="thick">
        <color theme="0"/>
      </left>
      <right style="thick">
        <color theme="0"/>
      </right>
      <top style="thin">
        <color rgb="FFE6E6E6"/>
      </top>
      <bottom style="thin">
        <color rgb="FF264D93"/>
      </bottom>
    </border>
    <border>
      <left/>
      <right style="thick">
        <color theme="0"/>
      </right>
      <top style="thin">
        <color rgb="FFE6E6E6"/>
      </top>
      <bottom style="thin">
        <color rgb="FF264D93"/>
      </bottom>
    </border>
    <border>
      <left style="thick">
        <color theme="0"/>
      </left>
      <right/>
      <top style="thin">
        <color rgb="FFEBEBEB"/>
      </top>
      <bottom style="thin">
        <color rgb="FFEBEBEB"/>
      </bottom>
    </border>
    <border>
      <left style="thick">
        <color theme="0"/>
      </left>
      <right/>
      <top style="thin">
        <color rgb="FF264D93"/>
      </top>
      <bottom style="thin">
        <color rgb="FFEBEBEB"/>
      </bottom>
    </border>
    <border>
      <left style="thick">
        <color theme="0"/>
      </left>
      <right/>
      <top style="thin">
        <color rgb="FF264D93"/>
      </top>
      <bottom style="thin">
        <color rgb="FF264D93"/>
      </bottom>
    </border>
    <border>
      <left/>
      <right/>
      <top style="thin">
        <color rgb="FFEFEFEF"/>
      </top>
      <bottom style="thin">
        <color rgb="FF3876AF"/>
      </bottom>
    </border>
    <border>
      <left/>
      <right style="thick">
        <color rgb="FFFFFFFF"/>
      </right>
      <top style="thin">
        <color rgb="FFEFEFEF"/>
      </top>
      <bottom style="thin">
        <color rgb="FF3876AF"/>
      </bottom>
    </border>
    <border>
      <left/>
      <right/>
      <top style="thin">
        <color rgb="FFE6E6E6"/>
      </top>
      <bottom style="thin">
        <color theme="4" tint="-0.24997000396251678"/>
      </bottom>
    </border>
    <border>
      <left style="thick">
        <color theme="0"/>
      </left>
      <right style="thick">
        <color theme="0"/>
      </right>
      <top style="thin">
        <color rgb="FFE6E6E6"/>
      </top>
      <bottom style="thin">
        <color theme="4" tint="-0.24997000396251678"/>
      </bottom>
    </border>
    <border>
      <left style="thick">
        <color theme="0"/>
      </left>
      <right style="thick">
        <color theme="0"/>
      </right>
      <top style="thin">
        <color rgb="FFE6E6E6"/>
      </top>
      <bottom style="thin">
        <color theme="3"/>
      </bottom>
    </border>
    <border>
      <left/>
      <right style="thick">
        <color theme="0"/>
      </right>
      <top style="thin">
        <color rgb="FFE6E6E6"/>
      </top>
      <bottom style="thin">
        <color theme="4" tint="-0.24997000396251678"/>
      </bottom>
    </border>
    <border>
      <left/>
      <right style="thick">
        <color theme="0"/>
      </right>
      <top style="thin">
        <color rgb="FFEFEFEF"/>
      </top>
      <bottom style="thin">
        <color rgb="FF3876AF"/>
      </bottom>
    </border>
    <border>
      <left style="thick">
        <color theme="0"/>
      </left>
      <right style="thick">
        <color theme="0"/>
      </right>
      <top style="thin">
        <color rgb="FFEFEFEF"/>
      </top>
      <bottom style="thin">
        <color rgb="FF3876AF"/>
      </bottom>
    </border>
    <border>
      <left/>
      <right/>
      <top style="thin">
        <color rgb="FFEFEFEF"/>
      </top>
      <bottom style="thin">
        <color rgb="FFEFEFEF"/>
      </bottom>
    </border>
    <border>
      <left/>
      <right style="thick">
        <color theme="0"/>
      </right>
      <top style="thin">
        <color rgb="FFEFEFEF"/>
      </top>
      <bottom style="thin">
        <color rgb="FFEFEFEF"/>
      </bottom>
    </border>
    <border>
      <left style="thick">
        <color theme="0"/>
      </left>
      <right style="thick">
        <color theme="0"/>
      </right>
      <top style="thin">
        <color rgb="FFEFEFEF"/>
      </top>
      <bottom style="thin">
        <color rgb="FFEFEFEF"/>
      </bottom>
    </border>
    <border>
      <left/>
      <right/>
      <top style="thin">
        <color rgb="FF264D93"/>
      </top>
      <bottom style="thin">
        <color rgb="FFEFEFEF"/>
      </bottom>
    </border>
    <border>
      <left/>
      <right style="thick">
        <color theme="0"/>
      </right>
      <top style="thin">
        <color rgb="FF264D93"/>
      </top>
      <bottom style="thin">
        <color rgb="FFEFEFEF"/>
      </bottom>
    </border>
    <border>
      <left style="thick">
        <color theme="0"/>
      </left>
      <right style="thick">
        <color theme="0"/>
      </right>
      <top style="thin">
        <color rgb="FF264D93"/>
      </top>
      <bottom style="thin">
        <color rgb="FFEFEFEF"/>
      </bottom>
    </border>
    <border>
      <left/>
      <right style="thick">
        <color theme="0"/>
      </right>
      <top/>
      <bottom style="thin">
        <color rgb="FFEFEFEF"/>
      </bottom>
    </border>
    <border>
      <left/>
      <right/>
      <top style="thin">
        <color theme="0" tint="-0.04997999966144562"/>
      </top>
      <bottom style="thin">
        <color theme="0" tint="-0.04997999966144562"/>
      </bottom>
    </border>
    <border>
      <left/>
      <right style="thick">
        <color theme="0"/>
      </right>
      <top style="thin">
        <color rgb="FF264D93"/>
      </top>
      <bottom/>
    </border>
    <border>
      <left/>
      <right/>
      <top style="thin"/>
      <bottom style="thin">
        <color rgb="FFE6E6E6"/>
      </bottom>
    </border>
    <border>
      <left style="thick">
        <color theme="0"/>
      </left>
      <right/>
      <top style="thin">
        <color rgb="FF264D93"/>
      </top>
      <bottom style="thin">
        <color rgb="FFE6E6E6"/>
      </bottom>
    </border>
    <border>
      <left style="thick">
        <color theme="0"/>
      </left>
      <right/>
      <top style="thin">
        <color rgb="FFE6E6E6"/>
      </top>
      <bottom style="thin">
        <color rgb="FF3876AF"/>
      </bottom>
    </border>
    <border>
      <left style="thick">
        <color theme="0"/>
      </left>
      <right/>
      <top/>
      <bottom style="thin">
        <color rgb="FFE6E6E6"/>
      </bottom>
    </border>
    <border>
      <left style="thick">
        <color theme="0"/>
      </left>
      <right/>
      <top style="thin"/>
      <bottom style="thin">
        <color rgb="FFE6E6E6"/>
      </bottom>
    </border>
    <border>
      <left style="thick">
        <color theme="0"/>
      </left>
      <right style="thick">
        <color theme="0"/>
      </right>
      <top style="thin"/>
      <bottom style="thin">
        <color rgb="FFE6E6E6"/>
      </bottom>
    </border>
    <border>
      <left/>
      <right style="thick">
        <color theme="0"/>
      </right>
      <top style="thin"/>
      <bottom style="thin">
        <color rgb="FFE6E6E6"/>
      </bottom>
    </border>
    <border>
      <left/>
      <right style="thick">
        <color theme="0"/>
      </right>
      <top/>
      <bottom/>
    </border>
    <border>
      <left style="thick">
        <color theme="0"/>
      </left>
      <right style="thick">
        <color theme="0"/>
      </right>
      <top/>
      <bottom/>
    </border>
    <border>
      <left style="thick">
        <color theme="0"/>
      </left>
      <right/>
      <top/>
      <bottom/>
    </border>
    <border>
      <left style="thick">
        <color theme="0"/>
      </left>
      <right style="thick">
        <color theme="0"/>
      </right>
      <top style="thin">
        <color rgb="FFEFEFEF"/>
      </top>
      <bottom style="thin">
        <color theme="4" tint="-0.24997000396251678"/>
      </bottom>
    </border>
    <border>
      <left/>
      <right/>
      <top style="thin">
        <color rgb="FFEFEFEF"/>
      </top>
      <bottom style="thin">
        <color theme="4" tint="-0.24997000396251678"/>
      </bottom>
    </border>
    <border>
      <left style="thick">
        <color theme="0"/>
      </left>
      <right style="thick">
        <color theme="0"/>
      </right>
      <top style="thin"/>
      <bottom style="thin">
        <color rgb="FFEFEFEF"/>
      </bottom>
    </border>
    <border>
      <left/>
      <right/>
      <top style="thin"/>
      <bottom style="thin">
        <color rgb="FFEFEFEF"/>
      </bottom>
    </border>
    <border>
      <left style="thick">
        <color theme="0"/>
      </left>
      <right style="thick">
        <color theme="0"/>
      </right>
      <top/>
      <bottom style="thin"/>
    </border>
    <border>
      <left style="thick">
        <color theme="0"/>
      </left>
      <right style="thick">
        <color theme="0"/>
      </right>
      <top style="thin"/>
      <bottom style="thin"/>
    </border>
    <border>
      <left/>
      <right style="thick">
        <color theme="0"/>
      </right>
      <top style="thin"/>
      <bottom style="thin"/>
    </border>
    <border>
      <left/>
      <right/>
      <top style="thin"/>
      <bottom style="thin"/>
    </border>
    <border>
      <left style="thick">
        <color theme="0"/>
      </left>
      <right style="thick">
        <color theme="0"/>
      </right>
      <top style="thin">
        <color rgb="FFE6E6E6"/>
      </top>
      <bottom style="thin"/>
    </border>
    <border>
      <left/>
      <right/>
      <top style="thin">
        <color rgb="FFE6E6E6"/>
      </top>
      <bottom style="thin"/>
    </border>
    <border>
      <left style="thick">
        <color theme="0"/>
      </left>
      <right style="thick">
        <color theme="0"/>
      </right>
      <top style="thin"/>
      <bottom style="thin">
        <color theme="0" tint="-0.04997999966144562"/>
      </bottom>
    </border>
    <border>
      <left/>
      <right/>
      <top style="thin"/>
      <bottom style="thin">
        <color theme="0" tint="-0.04997999966144562"/>
      </bottom>
    </border>
    <border>
      <left/>
      <right/>
      <top style="thin">
        <color rgb="FFE6E6E6"/>
      </top>
      <bottom/>
    </border>
    <border>
      <left style="thick">
        <color theme="0"/>
      </left>
      <right style="thick">
        <color theme="0"/>
      </right>
      <top style="thin">
        <color rgb="FF3876AF"/>
      </top>
      <bottom style="thin">
        <color rgb="FF264D93"/>
      </bottom>
    </border>
    <border>
      <left/>
      <right style="thick">
        <color theme="0"/>
      </right>
      <top style="thin">
        <color rgb="FF3876AF"/>
      </top>
      <bottom style="thin">
        <color rgb="FF264D93"/>
      </bottom>
    </border>
    <border>
      <left/>
      <right/>
      <top style="thin">
        <color rgb="FF3876AF"/>
      </top>
      <bottom style="thin">
        <color rgb="FF264D93"/>
      </bottom>
    </border>
    <border>
      <left style="thick">
        <color theme="0"/>
      </left>
      <right style="thick">
        <color theme="0"/>
      </right>
      <top style="thin">
        <color rgb="FF264D93"/>
      </top>
      <bottom style="thin">
        <color rgb="FF264D93"/>
      </bottom>
    </border>
    <border>
      <left/>
      <right style="thick">
        <color theme="0"/>
      </right>
      <top style="thin">
        <color rgb="FF264D93"/>
      </top>
      <bottom style="thin">
        <color rgb="FF264D93"/>
      </bottom>
    </border>
    <border>
      <left style="thick">
        <color theme="0"/>
      </left>
      <right style="thick">
        <color theme="0"/>
      </right>
      <top/>
      <bottom style="thin">
        <color rgb="FF264D93"/>
      </bottom>
    </border>
    <border>
      <left style="thick">
        <color theme="0"/>
      </left>
      <right style="thick">
        <color theme="0"/>
      </right>
      <top style="thin">
        <color theme="0" tint="-0.1499900072813034"/>
      </top>
      <bottom style="thin">
        <color rgb="FF264D93"/>
      </bottom>
    </border>
    <border>
      <left/>
      <right style="thick">
        <color theme="0"/>
      </right>
      <top style="thin">
        <color theme="0" tint="-0.1499900072813034"/>
      </top>
      <bottom style="thin">
        <color rgb="FF264D93"/>
      </bottom>
    </border>
    <border>
      <left style="thick">
        <color theme="0"/>
      </left>
      <right style="thick">
        <color theme="0"/>
      </right>
      <top style="thin">
        <color theme="0" tint="-0.04997999966144562"/>
      </top>
      <bottom style="thin">
        <color rgb="FF264D93"/>
      </bottom>
    </border>
    <border>
      <left/>
      <right/>
      <top style="thin">
        <color theme="0" tint="-0.1499900072813034"/>
      </top>
      <bottom style="thin">
        <color rgb="FF264D93"/>
      </bottom>
    </border>
    <border>
      <left style="thick">
        <color theme="0"/>
      </left>
      <right/>
      <top style="thin"/>
      <bottom style="thin"/>
    </border>
    <border>
      <left/>
      <right style="thick">
        <color theme="0"/>
      </right>
      <top style="thin">
        <color rgb="FFE6E6E6"/>
      </top>
      <bottom style="thin">
        <color rgb="FFE6E6E6"/>
      </bottom>
    </border>
    <border>
      <left style="thick">
        <color theme="0"/>
      </left>
      <right style="thick">
        <color theme="0"/>
      </right>
      <top style="thin">
        <color rgb="FFE6E6E6"/>
      </top>
      <bottom style="thin">
        <color rgb="FFE6E6E6"/>
      </bottom>
    </border>
    <border>
      <left/>
      <right/>
      <top style="thin">
        <color rgb="FF264D93"/>
      </top>
      <bottom style="thin">
        <color rgb="FF264D93"/>
      </bottom>
    </border>
    <border>
      <left/>
      <right style="thick">
        <color theme="0"/>
      </right>
      <top style="thin">
        <color rgb="FFE6E6E6"/>
      </top>
      <bottom/>
    </border>
    <border>
      <left/>
      <right/>
      <top style="thin">
        <color rgb="FF264D93"/>
      </top>
      <bottom/>
    </border>
    <border>
      <left style="thick">
        <color theme="0"/>
      </left>
      <right style="thick">
        <color theme="0"/>
      </right>
      <top/>
      <bottom style="thin">
        <color theme="1"/>
      </bottom>
    </border>
    <border>
      <left/>
      <right style="thick">
        <color theme="0"/>
      </right>
      <top/>
      <bottom style="thin">
        <color theme="1"/>
      </bottom>
    </border>
    <border>
      <left style="thick">
        <color theme="0"/>
      </left>
      <right style="thick">
        <color theme="0"/>
      </right>
      <top style="thin">
        <color rgb="FF264D93"/>
      </top>
      <bottom style="thin">
        <color theme="1"/>
      </bottom>
    </border>
    <border>
      <left style="thick">
        <color theme="0"/>
      </left>
      <right style="thick">
        <color theme="0"/>
      </right>
      <top style="thin"/>
      <bottom style="thin">
        <color rgb="FFEBEBEB"/>
      </bottom>
    </border>
    <border>
      <left/>
      <right/>
      <top style="thin"/>
      <bottom style="thin">
        <color rgb="FFEBEBEB"/>
      </bottom>
    </border>
    <border>
      <left style="thick">
        <color theme="0"/>
      </left>
      <right style="thick">
        <color theme="0"/>
      </right>
      <top style="thin">
        <color theme="1"/>
      </top>
      <bottom style="thin">
        <color theme="1"/>
      </bottom>
    </border>
    <border>
      <left/>
      <right style="thick">
        <color theme="0"/>
      </right>
      <top style="thin">
        <color theme="1"/>
      </top>
      <bottom style="thin">
        <color theme="1"/>
      </bottom>
    </border>
    <border>
      <left/>
      <right style="thick">
        <color theme="0"/>
      </right>
      <top/>
      <bottom style="thin"/>
    </border>
    <border>
      <left style="thick">
        <color theme="0"/>
      </left>
      <right style="thick">
        <color theme="0"/>
      </right>
      <top style="thin">
        <color rgb="FF3876AF"/>
      </top>
      <bottom style="thin">
        <color rgb="FF3876AF"/>
      </bottom>
    </border>
    <border>
      <left/>
      <right style="thick">
        <color theme="0"/>
      </right>
      <top style="thin">
        <color rgb="FF3876AF"/>
      </top>
      <bottom style="thin">
        <color rgb="FF3876AF"/>
      </bottom>
    </border>
    <border>
      <left/>
      <right/>
      <top style="thin">
        <color rgb="FF3876AF"/>
      </top>
      <bottom style="thin">
        <color rgb="FF3876AF"/>
      </bottom>
    </border>
    <border>
      <left/>
      <right style="thick">
        <color rgb="FFFFFFFF"/>
      </right>
      <top style="thin"/>
      <bottom style="thin">
        <color rgb="FFEBEBEB"/>
      </bottom>
    </border>
    <border>
      <left/>
      <right style="thick">
        <color theme="0"/>
      </right>
      <top style="thin"/>
      <bottom style="thin">
        <color rgb="FFEBEBEB"/>
      </bottom>
    </border>
    <border>
      <left style="thick">
        <color theme="0"/>
      </left>
      <right/>
      <top style="thin">
        <color rgb="FF3876AF"/>
      </top>
      <bottom style="thin">
        <color rgb="FF264D93"/>
      </bottom>
    </border>
    <border>
      <left style="thick">
        <color theme="0"/>
      </left>
      <right/>
      <top style="thin">
        <color rgb="FFE6E6E6"/>
      </top>
      <bottom style="thin">
        <color rgb="FF542C73"/>
      </bottom>
    </border>
    <border>
      <left style="thick">
        <color theme="0"/>
      </left>
      <right style="thick">
        <color theme="0"/>
      </right>
      <top style="thin">
        <color rgb="FFE6E6E6"/>
      </top>
      <bottom style="thin">
        <color rgb="FF542C73"/>
      </bottom>
    </border>
    <border>
      <left/>
      <right style="thick">
        <color theme="0"/>
      </right>
      <top style="thin">
        <color rgb="FFE6E6E6"/>
      </top>
      <bottom style="thin">
        <color rgb="FF542C73"/>
      </bottom>
    </border>
    <border>
      <left/>
      <right/>
      <top style="thin">
        <color rgb="FFE6E6E6"/>
      </top>
      <bottom style="thin">
        <color rgb="FF542C73"/>
      </bottom>
    </border>
    <border>
      <left style="thick">
        <color theme="0"/>
      </left>
      <right/>
      <top style="thin">
        <color rgb="FF542C73"/>
      </top>
      <bottom style="thin">
        <color rgb="FFE6E6E6"/>
      </bottom>
    </border>
    <border>
      <left style="thick">
        <color theme="0"/>
      </left>
      <right style="thick">
        <color theme="0"/>
      </right>
      <top style="thin">
        <color rgb="FF542C73"/>
      </top>
      <bottom style="thin">
        <color rgb="FFE6E6E6"/>
      </bottom>
    </border>
    <border>
      <left/>
      <right style="thick">
        <color theme="0"/>
      </right>
      <top style="thin">
        <color rgb="FF542C73"/>
      </top>
      <bottom style="thin">
        <color rgb="FFE6E6E6"/>
      </bottom>
    </border>
    <border>
      <left style="thick">
        <color theme="0"/>
      </left>
      <right style="thick">
        <color theme="0"/>
      </right>
      <top style="thin">
        <color rgb="FF542C73"/>
      </top>
      <bottom style="thin">
        <color rgb="FF542C73"/>
      </bottom>
    </border>
    <border>
      <left/>
      <right style="thick">
        <color theme="0"/>
      </right>
      <top style="thin">
        <color rgb="FF542C73"/>
      </top>
      <bottom style="thin">
        <color rgb="FF542C73"/>
      </bottom>
    </border>
    <border>
      <left/>
      <right/>
      <top style="thin">
        <color rgb="FF542C73"/>
      </top>
      <bottom style="thin">
        <color rgb="FF542C73"/>
      </bottom>
    </border>
    <border>
      <left style="thick">
        <color theme="0"/>
      </left>
      <right style="thick">
        <color theme="0"/>
      </right>
      <top/>
      <bottom style="thin">
        <color rgb="FF542C73"/>
      </bottom>
    </border>
    <border>
      <left/>
      <right style="thick">
        <color theme="0"/>
      </right>
      <top/>
      <bottom style="thin">
        <color rgb="FF542C73"/>
      </bottom>
    </border>
    <border>
      <left style="thick">
        <color theme="0"/>
      </left>
      <right style="thick">
        <color theme="0"/>
      </right>
      <top style="thin"/>
      <bottom style="thin">
        <color rgb="FF542C73"/>
      </bottom>
    </border>
    <border>
      <left/>
      <right style="thick">
        <color theme="0"/>
      </right>
      <top style="thin"/>
      <bottom style="thin">
        <color rgb="FF542C73"/>
      </bottom>
    </border>
    <border>
      <left/>
      <right/>
      <top style="thin"/>
      <bottom style="thin">
        <color rgb="FF542C73"/>
      </bottom>
    </border>
    <border>
      <left style="thick">
        <color theme="0"/>
      </left>
      <right style="thick">
        <color theme="0"/>
      </right>
      <top style="thin">
        <color rgb="FF542C73"/>
      </top>
      <bottom style="thin">
        <color theme="1"/>
      </bottom>
    </border>
    <border>
      <left/>
      <right style="thick">
        <color theme="0"/>
      </right>
      <top style="thin">
        <color rgb="FF542C73"/>
      </top>
      <bottom style="thin"/>
    </border>
    <border>
      <left style="thick">
        <color theme="0"/>
      </left>
      <right/>
      <top style="thin">
        <color rgb="FF542C73"/>
      </top>
      <bottom style="thin">
        <color rgb="FFEBEBEB"/>
      </bottom>
    </border>
    <border>
      <left style="thick">
        <color theme="0"/>
      </left>
      <right style="thick">
        <color theme="0"/>
      </right>
      <top style="thin">
        <color rgb="FF542C73"/>
      </top>
      <bottom style="thin">
        <color rgb="FFEBEBEB"/>
      </bottom>
    </border>
    <border>
      <left/>
      <right style="thick">
        <color theme="0"/>
      </right>
      <top style="thin">
        <color rgb="FF542C73"/>
      </top>
      <bottom style="thin">
        <color rgb="FFEBEBEB"/>
      </bottom>
    </border>
    <border>
      <left/>
      <right/>
      <top style="thin">
        <color rgb="FF542C73"/>
      </top>
      <bottom style="thin">
        <color rgb="FFEBEBEB"/>
      </bottom>
    </border>
    <border>
      <left style="thick">
        <color theme="0"/>
      </left>
      <right/>
      <top style="thin">
        <color rgb="FF542C73"/>
      </top>
      <bottom style="thin">
        <color rgb="FF542C73"/>
      </bottom>
    </border>
    <border>
      <left style="thick">
        <color theme="0"/>
      </left>
      <right/>
      <top style="thin">
        <color rgb="FF542C73"/>
      </top>
      <bottom style="thin"/>
    </border>
    <border>
      <left style="thick">
        <color theme="0"/>
      </left>
      <right style="thick">
        <color theme="0"/>
      </right>
      <top style="thin">
        <color rgb="FF542C73"/>
      </top>
      <bottom style="thin"/>
    </border>
    <border>
      <left style="thick">
        <color theme="0"/>
      </left>
      <right/>
      <top style="thin">
        <color theme="1"/>
      </top>
      <bottom style="thin"/>
    </border>
    <border>
      <left style="thick">
        <color theme="0"/>
      </left>
      <right style="thick">
        <color theme="0"/>
      </right>
      <top style="thin">
        <color theme="1"/>
      </top>
      <bottom style="thin"/>
    </border>
    <border>
      <left/>
      <right style="thick">
        <color theme="0"/>
      </right>
      <top style="thin">
        <color theme="1"/>
      </top>
      <bottom style="thin"/>
    </border>
    <border>
      <left style="thick">
        <color theme="0"/>
      </left>
      <right/>
      <top style="thin">
        <color rgb="FFE6E6E6"/>
      </top>
      <bottom style="thin">
        <color theme="1"/>
      </bottom>
    </border>
    <border>
      <left style="thick">
        <color theme="0"/>
      </left>
      <right style="thick">
        <color theme="0"/>
      </right>
      <top style="thin">
        <color rgb="FFE6E6E6"/>
      </top>
      <bottom style="thin">
        <color theme="1"/>
      </bottom>
    </border>
    <border>
      <left/>
      <right style="thick">
        <color theme="0"/>
      </right>
      <top style="thin">
        <color rgb="FFE6E6E6"/>
      </top>
      <bottom style="thin">
        <color theme="1"/>
      </bottom>
    </border>
    <border>
      <left/>
      <right/>
      <top style="thin">
        <color rgb="FFE6E6E6"/>
      </top>
      <bottom style="thin">
        <color theme="1"/>
      </bottom>
    </border>
    <border>
      <left/>
      <right/>
      <top style="thin">
        <color theme="1"/>
      </top>
      <bottom style="thin"/>
    </border>
    <border>
      <left style="thick">
        <color theme="0"/>
      </left>
      <right/>
      <top style="thin">
        <color rgb="FF000000"/>
      </top>
      <bottom style="thin">
        <color rgb="FF542C73"/>
      </bottom>
    </border>
    <border>
      <left style="thick">
        <color theme="0"/>
      </left>
      <right style="thick">
        <color theme="0"/>
      </right>
      <top style="thin">
        <color rgb="FF000000"/>
      </top>
      <bottom style="thin">
        <color rgb="FF542C73"/>
      </bottom>
    </border>
    <border>
      <left/>
      <right style="thick">
        <color theme="0"/>
      </right>
      <top style="thin">
        <color rgb="FF000000"/>
      </top>
      <bottom style="thin">
        <color rgb="FF542C73"/>
      </bottom>
    </border>
    <border>
      <left/>
      <right/>
      <top style="thin">
        <color rgb="FF000000"/>
      </top>
      <bottom style="thin">
        <color rgb="FF542C73"/>
      </bottom>
    </border>
    <border>
      <left style="thick">
        <color theme="0"/>
      </left>
      <right/>
      <top style="thin">
        <color rgb="FFE6E6E6"/>
      </top>
      <bottom style="thin"/>
    </border>
    <border>
      <left/>
      <right style="thick">
        <color theme="0"/>
      </right>
      <top style="thin">
        <color rgb="FFE6E6E6"/>
      </top>
      <bottom style="thin"/>
    </border>
    <border>
      <left style="thick">
        <color theme="0"/>
      </left>
      <right/>
      <top style="thin">
        <color theme="1"/>
      </top>
      <bottom style="thin">
        <color rgb="FF542C73"/>
      </bottom>
    </border>
    <border>
      <left style="thick">
        <color theme="0"/>
      </left>
      <right style="thick">
        <color theme="0"/>
      </right>
      <top style="thin">
        <color theme="1"/>
      </top>
      <bottom style="thin">
        <color rgb="FF542C73"/>
      </bottom>
    </border>
    <border>
      <left/>
      <right style="thick">
        <color theme="0"/>
      </right>
      <top style="thin">
        <color theme="1"/>
      </top>
      <bottom style="thin">
        <color rgb="FF542C73"/>
      </bottom>
    </border>
    <border>
      <left style="thick">
        <color theme="0"/>
      </left>
      <right/>
      <top/>
      <bottom style="thin">
        <color theme="1"/>
      </bottom>
    </border>
    <border>
      <left style="thick">
        <color theme="0"/>
      </left>
      <right/>
      <top/>
      <bottom style="thin"/>
    </border>
    <border>
      <left style="thick">
        <color theme="0"/>
      </left>
      <right/>
      <top style="thin">
        <color theme="1"/>
      </top>
      <bottom style="thin">
        <color rgb="FFE6E6E6"/>
      </bottom>
    </border>
    <border>
      <left style="thick">
        <color theme="0"/>
      </left>
      <right style="thick">
        <color theme="0"/>
      </right>
      <top style="thin">
        <color theme="1"/>
      </top>
      <bottom style="thin">
        <color rgb="FFE6E6E6"/>
      </bottom>
    </border>
    <border>
      <left/>
      <right style="thick">
        <color theme="0"/>
      </right>
      <top style="thin">
        <color theme="1"/>
      </top>
      <bottom style="thin">
        <color rgb="FFE6E6E6"/>
      </bottom>
    </border>
    <border>
      <left style="thick">
        <color theme="0"/>
      </left>
      <right style="thick">
        <color theme="0"/>
      </right>
      <top style="thin"/>
      <bottom style="thin">
        <color theme="1"/>
      </bottom>
    </border>
    <border>
      <left/>
      <right style="thick">
        <color theme="0"/>
      </right>
      <top style="thin"/>
      <bottom style="thin">
        <color theme="1"/>
      </bottom>
    </border>
    <border>
      <left/>
      <right/>
      <top style="thin"/>
      <bottom style="thin">
        <color theme="1"/>
      </bottom>
    </border>
    <border>
      <left style="thick">
        <color theme="0"/>
      </left>
      <right/>
      <top style="thin"/>
      <bottom style="thin">
        <color rgb="FF542C73"/>
      </bottom>
    </border>
    <border>
      <left/>
      <right style="thick">
        <color theme="0"/>
      </right>
      <top style="thin">
        <color rgb="FF542C73"/>
      </top>
      <bottom style="thin">
        <color theme="1"/>
      </bottom>
    </border>
    <border>
      <left/>
      <right/>
      <top style="thin"/>
      <bottom/>
    </border>
    <border>
      <left style="thick">
        <color theme="0"/>
      </left>
      <right style="thick">
        <color theme="0"/>
      </right>
      <top style="thin"/>
      <bottom/>
    </border>
    <border>
      <left/>
      <right style="thick">
        <color theme="0"/>
      </right>
      <top style="thin"/>
      <bottom/>
    </border>
    <border>
      <left/>
      <right/>
      <top style="thin">
        <color rgb="FFE6E6E6"/>
      </top>
      <bottom style="thin">
        <color rgb="FFE6E6E6"/>
      </bottom>
    </border>
    <border>
      <left style="thick">
        <color theme="0"/>
      </left>
      <right style="thick">
        <color theme="0"/>
      </right>
      <top style="thin">
        <color rgb="FF542C73"/>
      </top>
      <bottom/>
    </border>
    <border>
      <left/>
      <right style="thick">
        <color theme="0"/>
      </right>
      <top style="thin">
        <color rgb="FF542C73"/>
      </top>
      <bottom/>
    </border>
    <border>
      <left/>
      <right/>
      <top style="thin">
        <color rgb="FFE6E6E6"/>
      </top>
      <bottom style="thin">
        <color rgb="FF00976D"/>
      </bottom>
    </border>
    <border>
      <left style="thick">
        <color theme="0"/>
      </left>
      <right style="thick">
        <color theme="0"/>
      </right>
      <top style="thin">
        <color rgb="FFE6E6E6"/>
      </top>
      <bottom style="thin">
        <color rgb="FF00976D"/>
      </bottom>
    </border>
    <border>
      <left/>
      <right style="thick">
        <color theme="0"/>
      </right>
      <top style="thin">
        <color rgb="FFE6E6E6"/>
      </top>
      <bottom style="thin">
        <color rgb="FF00976D"/>
      </bottom>
    </border>
    <border>
      <left style="thick">
        <color theme="0"/>
      </left>
      <right style="thick">
        <color theme="0"/>
      </right>
      <top style="thin">
        <color rgb="FF00976D"/>
      </top>
      <bottom style="thin">
        <color rgb="FFE6E6E6"/>
      </bottom>
    </border>
    <border>
      <left/>
      <right style="thick">
        <color theme="0"/>
      </right>
      <top style="thin">
        <color rgb="FF00976D"/>
      </top>
      <bottom style="thin">
        <color rgb="FFE6E6E6"/>
      </bottom>
    </border>
    <border>
      <left style="thick">
        <color theme="0"/>
      </left>
      <right/>
      <top/>
      <bottom style="thin">
        <color rgb="FF00976D"/>
      </bottom>
    </border>
    <border>
      <left style="thick">
        <color theme="0"/>
      </left>
      <right style="thick">
        <color theme="0"/>
      </right>
      <top/>
      <bottom style="thin">
        <color rgb="FF00976D"/>
      </bottom>
    </border>
    <border>
      <left/>
      <right style="thick">
        <color theme="0"/>
      </right>
      <top/>
      <bottom style="thin">
        <color rgb="FF00976D"/>
      </bottom>
    </border>
    <border>
      <left style="thick">
        <color theme="0"/>
      </left>
      <right/>
      <top style="thin">
        <color rgb="FF00976D"/>
      </top>
      <bottom style="thin">
        <color rgb="FFE6E6E6"/>
      </bottom>
    </border>
    <border>
      <left style="thick">
        <color theme="0"/>
      </left>
      <right/>
      <top style="thin">
        <color rgb="FF00976D"/>
      </top>
      <bottom style="thin">
        <color rgb="FF00976D"/>
      </bottom>
    </border>
    <border>
      <left style="thick">
        <color theme="0"/>
      </left>
      <right style="thick">
        <color theme="0"/>
      </right>
      <top style="thin">
        <color rgb="FF00976D"/>
      </top>
      <bottom style="thin">
        <color rgb="FF00976D"/>
      </bottom>
    </border>
    <border>
      <left/>
      <right style="thick">
        <color theme="0"/>
      </right>
      <top style="thin">
        <color rgb="FF00976D"/>
      </top>
      <bottom style="thin">
        <color rgb="FF00976D"/>
      </bottom>
    </border>
    <border>
      <left/>
      <right/>
      <top style="thin">
        <color rgb="FF00976D"/>
      </top>
      <bottom style="thin">
        <color rgb="FF00976D"/>
      </bottom>
    </border>
    <border>
      <left style="thick">
        <color theme="0"/>
      </left>
      <right/>
      <top style="thin">
        <color rgb="FFE6E6E6"/>
      </top>
      <bottom style="thin">
        <color rgb="FF00976D"/>
      </bottom>
    </border>
    <border>
      <left style="thick">
        <color theme="0"/>
      </left>
      <right/>
      <top style="thin">
        <color rgb="FFE6E6E6"/>
      </top>
      <bottom style="thin">
        <color rgb="FF8C2365"/>
      </bottom>
    </border>
    <border>
      <left style="thick">
        <color theme="0"/>
      </left>
      <right style="thick">
        <color theme="0"/>
      </right>
      <top style="thin">
        <color rgb="FFE6E6E6"/>
      </top>
      <bottom style="thin">
        <color rgb="FF8C2365"/>
      </bottom>
    </border>
    <border>
      <left/>
      <right style="thick">
        <color theme="0"/>
      </right>
      <top style="thin">
        <color rgb="FFE6E6E6"/>
      </top>
      <bottom style="thin">
        <color rgb="FF8C2365"/>
      </bottom>
    </border>
    <border>
      <left/>
      <right/>
      <top style="thin">
        <color rgb="FFE6E6E6"/>
      </top>
      <bottom style="thin">
        <color rgb="FF8C2365"/>
      </bottom>
    </border>
    <border>
      <left style="thick">
        <color theme="0"/>
      </left>
      <right/>
      <top style="thin">
        <color rgb="FF8C2365"/>
      </top>
      <bottom style="thin">
        <color rgb="FFE6E6E6"/>
      </bottom>
    </border>
    <border>
      <left style="thick">
        <color theme="0"/>
      </left>
      <right style="thick">
        <color theme="0"/>
      </right>
      <top style="thin">
        <color rgb="FF8C2365"/>
      </top>
      <bottom style="thin">
        <color rgb="FFE6E6E6"/>
      </bottom>
    </border>
    <border>
      <left/>
      <right style="thick">
        <color theme="0"/>
      </right>
      <top style="thin">
        <color rgb="FF8C2365"/>
      </top>
      <bottom style="thin">
        <color rgb="FFE6E6E6"/>
      </bottom>
    </border>
    <border>
      <left style="thick">
        <color theme="0"/>
      </left>
      <right/>
      <top/>
      <bottom style="thin">
        <color rgb="FF8C2365"/>
      </bottom>
    </border>
    <border>
      <left style="thick">
        <color theme="0"/>
      </left>
      <right style="thick">
        <color theme="0"/>
      </right>
      <top/>
      <bottom style="thin">
        <color rgb="FF8C2365"/>
      </bottom>
    </border>
    <border>
      <left/>
      <right style="thick">
        <color theme="0"/>
      </right>
      <top/>
      <bottom style="thin">
        <color rgb="FF8C2365"/>
      </bottom>
    </border>
    <border>
      <left/>
      <right/>
      <top style="thin">
        <color rgb="FF8C2365"/>
      </top>
      <bottom style="thin">
        <color rgb="FFE6E6E6"/>
      </bottom>
    </border>
    <border>
      <left style="thick">
        <color theme="0"/>
      </left>
      <right/>
      <top style="thin">
        <color rgb="FF8C2365"/>
      </top>
      <bottom style="thin">
        <color rgb="FF8C2365"/>
      </bottom>
    </border>
    <border>
      <left style="thick">
        <color theme="0"/>
      </left>
      <right style="thick">
        <color theme="0"/>
      </right>
      <top style="thin">
        <color rgb="FF8C2365"/>
      </top>
      <bottom style="thin">
        <color rgb="FF8C2365"/>
      </bottom>
    </border>
    <border>
      <left/>
      <right style="thick">
        <color theme="0"/>
      </right>
      <top style="thin">
        <color rgb="FF8C2365"/>
      </top>
      <bottom style="thin">
        <color rgb="FF8C2365"/>
      </bottom>
    </border>
    <border>
      <left/>
      <right/>
      <top style="thin">
        <color rgb="FF8C2365"/>
      </top>
      <bottom style="thin">
        <color rgb="FF8C2365"/>
      </bottom>
    </border>
    <border>
      <left style="thick">
        <color theme="0"/>
      </left>
      <right style="thick">
        <color theme="0"/>
      </right>
      <top style="thin"/>
      <bottom style="thin">
        <color rgb="FF8C2365"/>
      </bottom>
    </border>
    <border>
      <left/>
      <right style="thick">
        <color theme="0"/>
      </right>
      <top style="thin"/>
      <bottom style="thin">
        <color rgb="FF8C2365"/>
      </bottom>
    </border>
    <border>
      <left style="thick">
        <color theme="0"/>
      </left>
      <right style="thick">
        <color theme="0"/>
      </right>
      <top style="thin">
        <color rgb="FF8C2365"/>
      </top>
      <bottom/>
    </border>
    <border>
      <left/>
      <right/>
      <top style="thin">
        <color rgb="FF8C2365"/>
      </top>
      <bottom/>
    </border>
    <border>
      <left/>
      <right/>
      <top style="thin">
        <color theme="4" tint="0.7999799847602844"/>
      </top>
      <bottom/>
    </border>
  </borders>
  <cellStyleXfs count="6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3" fillId="0" borderId="0">
      <alignment vertical="top"/>
      <protection/>
    </xf>
    <xf numFmtId="0" fontId="3" fillId="0" borderId="0" applyNumberFormat="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0"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0" fillId="32"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lignment/>
      <protection locked="0"/>
    </xf>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4" fillId="0" borderId="0" applyNumberFormat="0">
      <alignment/>
      <protection/>
    </xf>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5" fillId="0" borderId="0" applyNumberFormat="0">
      <alignment horizontal="left"/>
      <protection/>
    </xf>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49" fontId="28" fillId="0" borderId="0">
      <alignment horizontal="left"/>
      <protection/>
    </xf>
    <xf numFmtId="49" fontId="26" fillId="0" borderId="0">
      <alignment horizontal="left"/>
      <protection/>
    </xf>
    <xf numFmtId="49" fontId="29" fillId="0" borderId="10">
      <alignment horizontal="right" vertical="center"/>
      <protection/>
    </xf>
    <xf numFmtId="0" fontId="30" fillId="0" borderId="0" applyNumberFormat="0" applyFill="0" applyBorder="0" applyAlignment="0" applyProtection="0"/>
    <xf numFmtId="0" fontId="31" fillId="33" borderId="11" applyNumberFormat="0" applyAlignment="0" applyProtection="0"/>
    <xf numFmtId="0" fontId="2" fillId="0" borderId="12" applyNumberFormat="0" applyFont="0" applyFill="0" applyProtection="0">
      <alignment/>
    </xf>
    <xf numFmtId="0" fontId="32" fillId="0" borderId="13" applyNumberFormat="0" applyFont="0" applyProtection="0">
      <alignment/>
    </xf>
    <xf numFmtId="0" fontId="34" fillId="0" borderId="0" applyNumberFormat="0" applyFill="0" applyBorder="0" applyAlignment="0" applyProtection="0"/>
    <xf numFmtId="0" fontId="33" fillId="0" borderId="0" applyNumberFormat="0" applyFill="0" applyBorder="0" applyAlignment="0" applyProtection="0"/>
    <xf numFmtId="49" fontId="2" fillId="34" borderId="0" applyBorder="0" applyProtection="0">
      <alignment horizontal="right" vertical="center"/>
    </xf>
    <xf numFmtId="0" fontId="2" fillId="35" borderId="14" applyNumberFormat="0">
      <alignment/>
      <protection/>
    </xf>
    <xf numFmtId="0" fontId="42" fillId="0" borderId="15" applyNumberFormat="0">
      <alignment/>
      <protection/>
    </xf>
    <xf numFmtId="49" fontId="44" fillId="0" borderId="10">
      <alignment horizontal="right" vertical="center"/>
      <protection/>
    </xf>
    <xf numFmtId="0" fontId="2" fillId="36" borderId="14" applyNumberFormat="0">
      <alignment/>
      <protection/>
    </xf>
    <xf numFmtId="164" fontId="42" fillId="36" borderId="16">
      <alignment/>
      <protection/>
    </xf>
    <xf numFmtId="49" fontId="47" fillId="37" borderId="10">
      <alignment/>
      <protection/>
    </xf>
    <xf numFmtId="0" fontId="26" fillId="0" borderId="17" applyNumberFormat="0">
      <alignment horizontal="right" vertical="center"/>
      <protection/>
    </xf>
    <xf numFmtId="0" fontId="75" fillId="38" borderId="17" applyNumberFormat="0">
      <alignment/>
      <protection/>
    </xf>
    <xf numFmtId="49" fontId="86" fillId="0" borderId="18">
      <alignment horizontal="right" vertical="center"/>
      <protection/>
    </xf>
    <xf numFmtId="0" fontId="88" fillId="39" borderId="18" applyNumberFormat="0">
      <alignment/>
      <protection/>
    </xf>
    <xf numFmtId="9" fontId="0" fillId="0" borderId="0" applyFont="0" applyFill="0" applyBorder="0" applyAlignment="0" applyProtection="0"/>
    <xf numFmtId="49" fontId="103" fillId="0" borderId="19">
      <alignment horizontal="right" vertical="center"/>
      <protection/>
    </xf>
    <xf numFmtId="0" fontId="105" fillId="40" borderId="19" applyNumberFormat="0">
      <alignment/>
      <protection/>
    </xf>
    <xf numFmtId="0" fontId="34" fillId="35" borderId="20" applyNumberFormat="0" applyFont="0" applyFill="0" applyAlignment="0" applyProtection="0"/>
  </cellStyleXfs>
  <cellXfs count="1463">
    <xf numFmtId="0" fontId="0" fillId="0" borderId="0" xfId="0"/>
    <xf numFmtId="0" fontId="27" fillId="0" borderId="0" xfId="0" applyFont="1"/>
    <xf numFmtId="0" fontId="27" fillId="0" borderId="0" xfId="0" applyFont="1" applyAlignment="1">
      <alignment horizontal="right"/>
    </xf>
    <xf numFmtId="0" fontId="34" fillId="0" borderId="0" xfId="622"/>
    <xf numFmtId="0" fontId="36" fillId="0" borderId="0" xfId="0" applyFont="1" applyAlignment="1">
      <alignment vertical="top"/>
    </xf>
    <xf numFmtId="0" fontId="37" fillId="0" borderId="0" xfId="0" applyFont="1" applyAlignment="1">
      <alignment vertical="top"/>
    </xf>
    <xf numFmtId="0" fontId="38" fillId="0" borderId="0" xfId="0" applyFont="1" applyAlignment="1">
      <alignment vertical="top"/>
    </xf>
    <xf numFmtId="0" fontId="39" fillId="0" borderId="0" xfId="0" applyFont="1" applyAlignment="1">
      <alignment vertical="top"/>
    </xf>
    <xf numFmtId="0" fontId="3" fillId="0" borderId="0" xfId="23" applyNumberFormat="1" applyAlignment="1">
      <alignment horizontal="left"/>
      <protection/>
    </xf>
    <xf numFmtId="0" fontId="0" fillId="0" borderId="0" xfId="0"/>
    <xf numFmtId="0" fontId="3" fillId="0" borderId="0" xfId="23" applyNumberFormat="1" applyAlignment="1">
      <alignment horizontal="left"/>
      <protection/>
    </xf>
    <xf numFmtId="0" fontId="3" fillId="0" borderId="0" xfId="23" applyNumberFormat="1" applyAlignment="1">
      <alignment horizontal="left"/>
      <protection/>
    </xf>
    <xf numFmtId="164" fontId="2" fillId="35" borderId="14" xfId="625" applyNumberFormat="1" applyAlignment="1">
      <alignment horizontal="right" vertical="center"/>
      <protection/>
    </xf>
    <xf numFmtId="0" fontId="23" fillId="0" borderId="0" xfId="22" applyFill="1" applyAlignment="1">
      <alignment vertical="top"/>
      <protection/>
    </xf>
    <xf numFmtId="0" fontId="40" fillId="35" borderId="0" xfId="625" applyNumberFormat="1" applyFont="1" applyBorder="1" applyAlignment="1">
      <alignment horizontal="left" vertical="center"/>
      <protection/>
    </xf>
    <xf numFmtId="4" fontId="0" fillId="0" borderId="0" xfId="0" applyNumberFormat="1"/>
    <xf numFmtId="164" fontId="2" fillId="0" borderId="21" xfId="625" applyNumberFormat="1" applyFill="1" applyBorder="1" applyAlignment="1">
      <alignment horizontal="right" vertical="center"/>
      <protection/>
    </xf>
    <xf numFmtId="164" fontId="2" fillId="0" borderId="22" xfId="625" applyNumberFormat="1" applyFill="1" applyBorder="1" applyAlignment="1">
      <alignment horizontal="right" vertical="center"/>
      <protection/>
    </xf>
    <xf numFmtId="164" fontId="2" fillId="41" borderId="22" xfId="625" applyNumberFormat="1" applyFill="1" applyBorder="1" applyAlignment="1">
      <alignment horizontal="right" vertical="center"/>
      <protection/>
    </xf>
    <xf numFmtId="0" fontId="2" fillId="35" borderId="23" xfId="625" applyNumberFormat="1" applyBorder="1" applyAlignment="1">
      <alignment horizontal="left" vertical="center"/>
      <protection/>
    </xf>
    <xf numFmtId="164" fontId="2" fillId="0" borderId="24" xfId="625" applyNumberFormat="1" applyFill="1" applyBorder="1" applyAlignment="1">
      <alignment horizontal="right" vertical="center"/>
      <protection/>
    </xf>
    <xf numFmtId="164" fontId="2" fillId="0" borderId="25" xfId="625" applyNumberFormat="1" applyFill="1" applyBorder="1" applyAlignment="1">
      <alignment horizontal="right" vertical="center"/>
      <protection/>
    </xf>
    <xf numFmtId="3" fontId="2" fillId="0" borderId="26" xfId="624" applyNumberFormat="1" applyFill="1" applyBorder="1" applyAlignment="1">
      <alignment horizontal="right" vertical="center"/>
    </xf>
    <xf numFmtId="3" fontId="2" fillId="41" borderId="27" xfId="624" applyNumberFormat="1" applyFill="1" applyBorder="1" applyAlignment="1">
      <alignment horizontal="right" vertical="center"/>
    </xf>
    <xf numFmtId="0" fontId="2" fillId="35" borderId="26" xfId="625" applyNumberFormat="1" applyBorder="1" applyAlignment="1">
      <alignment horizontal="left" vertical="center"/>
      <protection/>
    </xf>
    <xf numFmtId="164" fontId="42" fillId="0" borderId="24" xfId="626" applyNumberFormat="1" applyFont="1" applyFill="1" applyBorder="1" applyAlignment="1">
      <alignment horizontal="right" vertical="center"/>
      <protection/>
    </xf>
    <xf numFmtId="164" fontId="42" fillId="0" borderId="25" xfId="626" applyNumberFormat="1" applyFont="1" applyFill="1" applyBorder="1" applyAlignment="1">
      <alignment horizontal="right" vertical="center"/>
      <protection/>
    </xf>
    <xf numFmtId="3" fontId="42" fillId="0" borderId="26" xfId="624" applyNumberFormat="1" applyFont="1" applyFill="1" applyBorder="1" applyAlignment="1">
      <alignment horizontal="right" vertical="center"/>
    </xf>
    <xf numFmtId="3" fontId="42" fillId="41" borderId="26" xfId="624" applyNumberFormat="1" applyFont="1" applyFill="1" applyBorder="1" applyAlignment="1">
      <alignment horizontal="right" vertical="center"/>
    </xf>
    <xf numFmtId="0" fontId="42" fillId="0" borderId="26" xfId="626" applyNumberFormat="1" applyFont="1" applyBorder="1" applyAlignment="1">
      <alignment horizontal="left" vertical="center"/>
      <protection/>
    </xf>
    <xf numFmtId="9" fontId="2" fillId="0" borderId="24" xfId="625" applyNumberFormat="1" applyFill="1" applyBorder="1" applyAlignment="1">
      <alignment horizontal="right" vertical="center"/>
      <protection/>
    </xf>
    <xf numFmtId="9" fontId="2" fillId="0" borderId="25" xfId="625" applyNumberFormat="1" applyFill="1" applyBorder="1" applyAlignment="1">
      <alignment horizontal="right" vertical="center"/>
      <protection/>
    </xf>
    <xf numFmtId="9" fontId="2" fillId="41" borderId="24" xfId="625" applyNumberFormat="1" applyFill="1" applyBorder="1" applyAlignment="1">
      <alignment horizontal="right" vertical="center"/>
      <protection/>
    </xf>
    <xf numFmtId="0" fontId="2" fillId="0" borderId="26" xfId="625" applyNumberFormat="1" applyFill="1" applyBorder="1" applyAlignment="1">
      <alignment horizontal="left" vertical="center"/>
      <protection/>
    </xf>
    <xf numFmtId="165" fontId="42" fillId="0" borderId="24" xfId="626" applyNumberFormat="1" applyFont="1" applyFill="1" applyBorder="1" applyAlignment="1">
      <alignment horizontal="right" vertical="center"/>
      <protection/>
    </xf>
    <xf numFmtId="165" fontId="42" fillId="0" borderId="25" xfId="626" applyNumberFormat="1" applyFont="1" applyFill="1" applyBorder="1" applyAlignment="1">
      <alignment horizontal="right" vertical="center"/>
      <protection/>
    </xf>
    <xf numFmtId="165" fontId="42" fillId="41" borderId="24" xfId="626" applyNumberFormat="1" applyFont="1" applyFill="1" applyBorder="1" applyAlignment="1">
      <alignment horizontal="right" vertical="center"/>
      <protection/>
    </xf>
    <xf numFmtId="0" fontId="42" fillId="41" borderId="24" xfId="626" applyNumberFormat="1" applyFont="1" applyFill="1" applyBorder="1" applyAlignment="1">
      <alignment horizontal="right" vertical="center"/>
      <protection/>
    </xf>
    <xf numFmtId="164" fontId="2" fillId="41" borderId="24" xfId="625" applyNumberFormat="1" applyFill="1" applyBorder="1" applyAlignment="1">
      <alignment horizontal="right" vertical="center"/>
      <protection/>
    </xf>
    <xf numFmtId="164" fontId="42" fillId="41" borderId="24" xfId="626" applyNumberFormat="1" applyFont="1" applyFill="1" applyBorder="1" applyAlignment="1">
      <alignment horizontal="right" vertical="center"/>
      <protection/>
    </xf>
    <xf numFmtId="164" fontId="42" fillId="0" borderId="28" xfId="626" applyNumberFormat="1" applyFont="1" applyFill="1" applyBorder="1" applyAlignment="1">
      <alignment horizontal="right" vertical="center"/>
      <protection/>
    </xf>
    <xf numFmtId="164" fontId="42" fillId="0" borderId="29" xfId="626" applyNumberFormat="1" applyFont="1" applyFill="1" applyBorder="1" applyAlignment="1">
      <alignment horizontal="right" vertical="center"/>
      <protection/>
    </xf>
    <xf numFmtId="164" fontId="42" fillId="0" borderId="28" xfId="626" applyNumberFormat="1" applyFont="1" applyBorder="1" applyAlignment="1">
      <alignment horizontal="right" vertical="center"/>
      <protection/>
    </xf>
    <xf numFmtId="164" fontId="42" fillId="41" borderId="28" xfId="626" applyNumberFormat="1" applyFont="1" applyFill="1" applyBorder="1" applyAlignment="1">
      <alignment horizontal="right" vertical="center"/>
      <protection/>
    </xf>
    <xf numFmtId="0" fontId="42" fillId="0" borderId="30" xfId="626" applyNumberFormat="1" applyFont="1" applyBorder="1" applyAlignment="1">
      <alignment horizontal="left" vertical="center"/>
      <protection/>
    </xf>
    <xf numFmtId="49" fontId="44" fillId="0" borderId="10" xfId="627" applyFill="1" applyAlignment="1">
      <alignment horizontal="right" vertical="center"/>
      <protection/>
    </xf>
    <xf numFmtId="49" fontId="44" fillId="0" borderId="31" xfId="627" applyFill="1" applyBorder="1" applyAlignment="1">
      <alignment horizontal="right" vertical="center"/>
      <protection/>
    </xf>
    <xf numFmtId="49" fontId="44" fillId="0" borderId="10" xfId="627" applyFill="1" applyBorder="1" applyAlignment="1">
      <alignment horizontal="right" vertical="center"/>
      <protection/>
    </xf>
    <xf numFmtId="49" fontId="44" fillId="0" borderId="10" xfId="627" applyBorder="1" applyAlignment="1">
      <alignment horizontal="right" vertical="center"/>
      <protection/>
    </xf>
    <xf numFmtId="0" fontId="44" fillId="0" borderId="10" xfId="627" applyNumberFormat="1" applyBorder="1" applyAlignment="1">
      <alignment horizontal="right" vertical="center"/>
      <protection/>
    </xf>
    <xf numFmtId="49" fontId="44" fillId="0" borderId="10" xfId="627" applyAlignment="1">
      <alignment horizontal="right" vertical="center"/>
      <protection/>
    </xf>
    <xf numFmtId="49" fontId="45" fillId="0" borderId="10" xfId="627" applyFont="1" applyAlignment="1">
      <alignment horizontal="center" vertical="center"/>
      <protection/>
    </xf>
    <xf numFmtId="49" fontId="46" fillId="0" borderId="0" xfId="627" applyFont="1" applyBorder="1" applyAlignment="1">
      <alignment horizontal="left" vertical="center"/>
      <protection/>
    </xf>
    <xf numFmtId="164" fontId="4" fillId="0" borderId="0" xfId="103" applyNumberFormat="1">
      <alignment/>
      <protection/>
    </xf>
    <xf numFmtId="0" fontId="0" fillId="0" borderId="0" xfId="0" applyNumberFormat="1"/>
    <xf numFmtId="0" fontId="23" fillId="0" borderId="0" xfId="22" applyFill="1" applyAlignment="1">
      <alignment horizontal="left" vertical="top" wrapText="1"/>
      <protection/>
    </xf>
    <xf numFmtId="0" fontId="23" fillId="0" borderId="0" xfId="22" applyFont="1" applyFill="1" applyAlignment="1">
      <alignment vertical="top"/>
      <protection/>
    </xf>
    <xf numFmtId="0" fontId="49" fillId="35" borderId="0" xfId="625" applyNumberFormat="1" applyFont="1" applyBorder="1" applyAlignment="1">
      <alignment horizontal="left" vertical="center"/>
      <protection/>
    </xf>
    <xf numFmtId="0" fontId="0" fillId="0" borderId="0" xfId="0" applyFill="1"/>
    <xf numFmtId="164" fontId="2" fillId="0" borderId="32" xfId="625" applyNumberFormat="1" applyFill="1" applyBorder="1" applyAlignment="1">
      <alignment horizontal="right" vertical="center"/>
      <protection/>
    </xf>
    <xf numFmtId="164" fontId="2" fillId="41" borderId="32" xfId="625" applyNumberFormat="1" applyFill="1" applyBorder="1" applyAlignment="1">
      <alignment horizontal="right" vertical="center"/>
      <protection/>
    </xf>
    <xf numFmtId="0" fontId="2" fillId="0" borderId="33" xfId="625" applyNumberFormat="1" applyFont="1" applyFill="1" applyBorder="1" applyAlignment="1">
      <alignment horizontal="left" vertical="center"/>
      <protection/>
    </xf>
    <xf numFmtId="164" fontId="2" fillId="0" borderId="34" xfId="625" applyNumberFormat="1" applyFill="1" applyBorder="1" applyAlignment="1">
      <alignment horizontal="right" vertical="center"/>
      <protection/>
    </xf>
    <xf numFmtId="164" fontId="2" fillId="0" borderId="35" xfId="625" applyNumberFormat="1" applyFill="1" applyBorder="1" applyAlignment="1">
      <alignment horizontal="right" vertical="center"/>
      <protection/>
    </xf>
    <xf numFmtId="164" fontId="2" fillId="41" borderId="34" xfId="625" applyNumberFormat="1" applyFill="1" applyBorder="1" applyAlignment="1">
      <alignment horizontal="right" vertical="center"/>
      <protection/>
    </xf>
    <xf numFmtId="0" fontId="2" fillId="0" borderId="36" xfId="625" applyNumberFormat="1" applyFill="1" applyBorder="1" applyAlignment="1">
      <alignment horizontal="left" vertical="center"/>
      <protection/>
    </xf>
    <xf numFmtId="164" fontId="2" fillId="0" borderId="24" xfId="625" applyNumberFormat="1" applyFill="1" applyBorder="1" applyAlignment="1">
      <alignment horizontal="right" vertical="center"/>
      <protection/>
    </xf>
    <xf numFmtId="164" fontId="2" fillId="0" borderId="25" xfId="625" applyNumberFormat="1" applyFill="1" applyBorder="1" applyAlignment="1">
      <alignment horizontal="right" vertical="center"/>
      <protection/>
    </xf>
    <xf numFmtId="164" fontId="2" fillId="41" borderId="24" xfId="625" applyNumberFormat="1" applyFill="1" applyBorder="1" applyAlignment="1">
      <alignment horizontal="right" vertical="center"/>
      <protection/>
    </xf>
    <xf numFmtId="164" fontId="42" fillId="0" borderId="24" xfId="626" applyNumberFormat="1" applyFill="1" applyBorder="1" applyAlignment="1">
      <alignment horizontal="right" vertical="center"/>
      <protection/>
    </xf>
    <xf numFmtId="164" fontId="42" fillId="0" borderId="25" xfId="626" applyNumberFormat="1" applyFill="1" applyBorder="1" applyAlignment="1">
      <alignment horizontal="right" vertical="center"/>
      <protection/>
    </xf>
    <xf numFmtId="164" fontId="42" fillId="41" borderId="24" xfId="626" applyNumberFormat="1" applyFill="1" applyBorder="1" applyAlignment="1">
      <alignment horizontal="right" vertical="center"/>
      <protection/>
    </xf>
    <xf numFmtId="0" fontId="42" fillId="0" borderId="26" xfId="626" applyNumberFormat="1" applyFill="1" applyBorder="1" applyAlignment="1">
      <alignment horizontal="left" vertical="center"/>
      <protection/>
    </xf>
    <xf numFmtId="9" fontId="2" fillId="0" borderId="24" xfId="625" applyNumberFormat="1" applyFill="1" applyBorder="1" applyAlignment="1">
      <alignment horizontal="right" vertical="center"/>
      <protection/>
    </xf>
    <xf numFmtId="9" fontId="2" fillId="0" borderId="25" xfId="625" applyNumberFormat="1" applyFill="1" applyBorder="1" applyAlignment="1">
      <alignment horizontal="right" vertical="center"/>
      <protection/>
    </xf>
    <xf numFmtId="9" fontId="2" fillId="41" borderId="24" xfId="625" applyNumberFormat="1" applyFill="1" applyBorder="1" applyAlignment="1">
      <alignment horizontal="right" vertical="center"/>
      <protection/>
    </xf>
    <xf numFmtId="165" fontId="42" fillId="0" borderId="24" xfId="626" applyNumberFormat="1" applyFill="1" applyBorder="1" applyAlignment="1">
      <alignment horizontal="right" vertical="center"/>
      <protection/>
    </xf>
    <xf numFmtId="165" fontId="42" fillId="41" borderId="24" xfId="626" applyNumberFormat="1" applyFill="1" applyBorder="1" applyAlignment="1">
      <alignment horizontal="right" vertical="center"/>
      <protection/>
    </xf>
    <xf numFmtId="165" fontId="42" fillId="0" borderId="25" xfId="626" applyNumberFormat="1" applyFill="1" applyBorder="1" applyAlignment="1">
      <alignment horizontal="right" vertical="center"/>
      <protection/>
    </xf>
    <xf numFmtId="164" fontId="42" fillId="0" borderId="28" xfId="626" applyNumberFormat="1" applyFill="1" applyBorder="1" applyAlignment="1">
      <alignment horizontal="right" vertical="center"/>
      <protection/>
    </xf>
    <xf numFmtId="164" fontId="42" fillId="0" borderId="29" xfId="626" applyNumberFormat="1" applyFill="1" applyBorder="1" applyAlignment="1">
      <alignment horizontal="right" vertical="center"/>
      <protection/>
    </xf>
    <xf numFmtId="164" fontId="42" fillId="41" borderId="28" xfId="626" applyNumberFormat="1" applyFill="1" applyBorder="1" applyAlignment="1">
      <alignment horizontal="right" vertical="center"/>
      <protection/>
    </xf>
    <xf numFmtId="0" fontId="42" fillId="0" borderId="30" xfId="626" applyNumberFormat="1" applyFill="1" applyBorder="1" applyAlignment="1">
      <alignment horizontal="left" vertical="center"/>
      <protection/>
    </xf>
    <xf numFmtId="49" fontId="44" fillId="0" borderId="31" xfId="627" applyBorder="1" applyAlignment="1">
      <alignment horizontal="right" vertical="center"/>
      <protection/>
    </xf>
    <xf numFmtId="49" fontId="51" fillId="0" borderId="10" xfId="627" applyFont="1" applyAlignment="1">
      <alignment horizontal="left" vertical="center"/>
      <protection/>
    </xf>
    <xf numFmtId="49" fontId="45" fillId="0" borderId="10" xfId="627" applyFont="1" applyAlignment="1">
      <alignment horizontal="right" vertical="center"/>
      <protection/>
    </xf>
    <xf numFmtId="1" fontId="0" fillId="0" borderId="0" xfId="0" applyNumberFormat="1"/>
    <xf numFmtId="0" fontId="23" fillId="0" borderId="0" xfId="22" applyAlignment="1">
      <alignment vertical="top"/>
      <protection/>
    </xf>
    <xf numFmtId="0" fontId="23" fillId="0" borderId="0" xfId="0" applyFont="1"/>
    <xf numFmtId="0" fontId="23" fillId="0" borderId="0" xfId="0" applyFont="1" applyAlignment="1">
      <alignment vertical="center"/>
    </xf>
    <xf numFmtId="164" fontId="2" fillId="0" borderId="37" xfId="628" applyNumberFormat="1" applyFill="1" applyBorder="1" applyAlignment="1">
      <alignment horizontal="right"/>
      <protection/>
    </xf>
    <xf numFmtId="164" fontId="52" fillId="0" borderId="0" xfId="0" applyNumberFormat="1" applyFont="1"/>
    <xf numFmtId="164" fontId="2" fillId="41" borderId="37" xfId="628" applyNumberFormat="1" applyFill="1" applyBorder="1" applyAlignment="1">
      <alignment horizontal="right"/>
      <protection/>
    </xf>
    <xf numFmtId="164" fontId="2" fillId="41" borderId="21" xfId="628" applyNumberFormat="1" applyFill="1" applyBorder="1" applyAlignment="1">
      <alignment horizontal="right"/>
      <protection/>
    </xf>
    <xf numFmtId="164" fontId="2" fillId="41" borderId="38" xfId="628" applyNumberFormat="1" applyFill="1" applyBorder="1" applyAlignment="1">
      <alignment horizontal="right"/>
      <protection/>
    </xf>
    <xf numFmtId="0" fontId="2" fillId="35" borderId="37" xfId="625" applyNumberFormat="1" applyBorder="1" applyAlignment="1">
      <alignment/>
      <protection/>
    </xf>
    <xf numFmtId="164" fontId="2" fillId="0" borderId="26" xfId="628" applyNumberFormat="1" applyFill="1" applyBorder="1" applyAlignment="1">
      <alignment horizontal="right"/>
      <protection/>
    </xf>
    <xf numFmtId="164" fontId="2" fillId="41" borderId="26" xfId="628" applyNumberFormat="1" applyFill="1" applyBorder="1" applyAlignment="1">
      <alignment horizontal="right"/>
      <protection/>
    </xf>
    <xf numFmtId="164" fontId="2" fillId="41" borderId="24" xfId="628" applyNumberFormat="1" applyFill="1" applyBorder="1" applyAlignment="1">
      <alignment horizontal="right"/>
      <protection/>
    </xf>
    <xf numFmtId="164" fontId="2" fillId="41" borderId="25" xfId="628" applyNumberFormat="1" applyFill="1" applyBorder="1" applyAlignment="1">
      <alignment horizontal="right"/>
      <protection/>
    </xf>
    <xf numFmtId="0" fontId="2" fillId="35" borderId="26" xfId="625" applyNumberFormat="1" applyBorder="1" applyAlignment="1">
      <alignment/>
      <protection/>
    </xf>
    <xf numFmtId="164" fontId="2" fillId="35" borderId="0" xfId="625" applyNumberFormat="1" applyBorder="1" applyAlignment="1">
      <alignment/>
      <protection/>
    </xf>
    <xf numFmtId="0" fontId="52" fillId="0" borderId="0" xfId="0" applyFont="1"/>
    <xf numFmtId="164" fontId="42" fillId="0" borderId="30" xfId="629" applyNumberFormat="1" applyFill="1" applyBorder="1" applyAlignment="1">
      <alignment horizontal="right"/>
      <protection/>
    </xf>
    <xf numFmtId="164" fontId="42" fillId="41" borderId="30" xfId="629" applyNumberFormat="1" applyFill="1" applyBorder="1" applyAlignment="1">
      <alignment horizontal="right"/>
      <protection/>
    </xf>
    <xf numFmtId="164" fontId="42" fillId="41" borderId="28" xfId="629" applyNumberFormat="1" applyFill="1" applyBorder="1" applyAlignment="1">
      <alignment horizontal="right"/>
      <protection/>
    </xf>
    <xf numFmtId="164" fontId="42" fillId="41" borderId="29" xfId="629" applyNumberFormat="1" applyFill="1" applyBorder="1" applyAlignment="1">
      <alignment horizontal="right"/>
      <protection/>
    </xf>
    <xf numFmtId="0" fontId="42" fillId="0" borderId="26" xfId="0" applyFont="1" applyBorder="1"/>
    <xf numFmtId="164" fontId="2" fillId="41" borderId="39" xfId="628" applyNumberFormat="1" applyFill="1" applyBorder="1" applyAlignment="1">
      <alignment horizontal="right"/>
      <protection/>
    </xf>
    <xf numFmtId="164" fontId="42" fillId="0" borderId="0" xfId="626" applyNumberFormat="1" applyBorder="1" applyAlignment="1">
      <alignment/>
      <protection/>
    </xf>
    <xf numFmtId="0" fontId="42" fillId="0" borderId="30" xfId="0" applyFont="1" applyBorder="1"/>
    <xf numFmtId="49" fontId="44" fillId="0" borderId="10" xfId="627" applyFont="1" applyFill="1" applyAlignment="1">
      <alignment horizontal="right" vertical="center"/>
      <protection/>
    </xf>
    <xf numFmtId="0" fontId="53" fillId="0" borderId="0" xfId="0" applyFont="1"/>
    <xf numFmtId="49" fontId="44" fillId="0" borderId="10" xfId="627" applyFont="1" applyAlignment="1">
      <alignment horizontal="right" vertical="center"/>
      <protection/>
    </xf>
    <xf numFmtId="49" fontId="44" fillId="0" borderId="10" xfId="0" applyNumberFormat="1" applyFont="1" applyBorder="1" applyAlignment="1">
      <alignment horizontal="right" vertical="center"/>
    </xf>
    <xf numFmtId="0" fontId="44" fillId="0" borderId="0" xfId="627" applyNumberFormat="1" applyFill="1" applyBorder="1" applyAlignment="1">
      <alignment horizontal="right" vertical="center"/>
      <protection/>
    </xf>
    <xf numFmtId="0" fontId="44" fillId="0" borderId="0" xfId="627" applyNumberFormat="1" applyBorder="1" applyAlignment="1">
      <alignment horizontal="right" vertical="center"/>
      <protection/>
    </xf>
    <xf numFmtId="49" fontId="54" fillId="0" borderId="0" xfId="627" applyFont="1" applyBorder="1" applyAlignment="1">
      <alignment horizontal="left" vertical="center"/>
      <protection/>
    </xf>
    <xf numFmtId="49" fontId="44" fillId="0" borderId="0" xfId="0" applyNumberFormat="1" applyFont="1" applyBorder="1" applyAlignment="1">
      <alignment horizontal="right" vertical="center"/>
    </xf>
    <xf numFmtId="0" fontId="52" fillId="0" borderId="0" xfId="0" applyFont="1" applyFill="1"/>
    <xf numFmtId="49" fontId="44" fillId="0" borderId="0" xfId="0" applyNumberFormat="1" applyFont="1" applyBorder="1" applyAlignment="1">
      <alignment horizontal="center" vertical="center"/>
    </xf>
    <xf numFmtId="0" fontId="55" fillId="0" borderId="0" xfId="0" applyFont="1"/>
    <xf numFmtId="0" fontId="52" fillId="0" borderId="0" xfId="0" applyFont="1" applyBorder="1"/>
    <xf numFmtId="164" fontId="2" fillId="0" borderId="21" xfId="628" applyNumberFormat="1" applyFill="1" applyBorder="1" applyAlignment="1">
      <alignment horizontal="right"/>
      <protection/>
    </xf>
    <xf numFmtId="164" fontId="2" fillId="0" borderId="38" xfId="628" applyNumberFormat="1" applyFill="1" applyBorder="1" applyAlignment="1">
      <alignment horizontal="right"/>
      <protection/>
    </xf>
    <xf numFmtId="164" fontId="2" fillId="0" borderId="40" xfId="628" applyNumberFormat="1" applyFill="1" applyBorder="1" applyAlignment="1">
      <alignment horizontal="right"/>
      <protection/>
    </xf>
    <xf numFmtId="164" fontId="2" fillId="36" borderId="37" xfId="628" applyNumberFormat="1" applyBorder="1" applyAlignment="1">
      <alignment/>
      <protection/>
    </xf>
    <xf numFmtId="164" fontId="2" fillId="36" borderId="21" xfId="628" applyNumberFormat="1" applyBorder="1" applyAlignment="1">
      <alignment/>
      <protection/>
    </xf>
    <xf numFmtId="164" fontId="2" fillId="36" borderId="38" xfId="628" applyNumberFormat="1" applyBorder="1" applyAlignment="1">
      <alignment/>
      <protection/>
    </xf>
    <xf numFmtId="164" fontId="2" fillId="0" borderId="24" xfId="628" applyNumberFormat="1" applyFill="1" applyBorder="1" applyAlignment="1">
      <alignment horizontal="right"/>
      <protection/>
    </xf>
    <xf numFmtId="164" fontId="2" fillId="0" borderId="25" xfId="628" applyNumberFormat="1" applyFill="1" applyBorder="1" applyAlignment="1">
      <alignment horizontal="right"/>
      <protection/>
    </xf>
    <xf numFmtId="164" fontId="2" fillId="36" borderId="26" xfId="628" applyNumberFormat="1" applyBorder="1" applyAlignment="1">
      <alignment/>
      <protection/>
    </xf>
    <xf numFmtId="164" fontId="2" fillId="36" borderId="24" xfId="628" applyNumberFormat="1" applyBorder="1" applyAlignment="1">
      <alignment/>
      <protection/>
    </xf>
    <xf numFmtId="164" fontId="2" fillId="36" borderId="25" xfId="628" applyNumberFormat="1" applyBorder="1" applyAlignment="1">
      <alignment/>
      <protection/>
    </xf>
    <xf numFmtId="164" fontId="42" fillId="36" borderId="30" xfId="629" applyNumberFormat="1" applyBorder="1" applyAlignment="1">
      <alignment/>
      <protection/>
    </xf>
    <xf numFmtId="164" fontId="42" fillId="36" borderId="41" xfId="629" applyNumberFormat="1" applyBorder="1" applyAlignment="1">
      <alignment/>
      <protection/>
    </xf>
    <xf numFmtId="164" fontId="42" fillId="36" borderId="28" xfId="629" applyNumberFormat="1" applyBorder="1" applyAlignment="1">
      <alignment/>
      <protection/>
    </xf>
    <xf numFmtId="164" fontId="42" fillId="36" borderId="29" xfId="629" applyNumberFormat="1" applyBorder="1" applyAlignment="1">
      <alignment/>
      <protection/>
    </xf>
    <xf numFmtId="0" fontId="42" fillId="0" borderId="26" xfId="0" applyNumberFormat="1" applyFont="1" applyBorder="1"/>
    <xf numFmtId="164" fontId="2" fillId="0" borderId="0" xfId="0" applyNumberFormat="1" applyFont="1" applyBorder="1"/>
    <xf numFmtId="164" fontId="2" fillId="42" borderId="0" xfId="0" applyNumberFormat="1" applyFont="1" applyFill="1" applyBorder="1"/>
    <xf numFmtId="164" fontId="42" fillId="0" borderId="0" xfId="0" applyNumberFormat="1" applyFont="1" applyBorder="1"/>
    <xf numFmtId="164" fontId="42" fillId="36" borderId="42" xfId="629" applyNumberFormat="1" applyBorder="1" applyAlignment="1">
      <alignment/>
      <protection/>
    </xf>
    <xf numFmtId="166" fontId="2" fillId="35" borderId="32" xfId="625" applyNumberFormat="1" applyBorder="1" applyAlignment="1">
      <alignment horizontal="right"/>
      <protection/>
    </xf>
    <xf numFmtId="166" fontId="2" fillId="35" borderId="43" xfId="625" applyNumberFormat="1" applyBorder="1" applyAlignment="1">
      <alignment horizontal="right"/>
      <protection/>
    </xf>
    <xf numFmtId="166" fontId="2" fillId="43" borderId="32" xfId="625" applyNumberFormat="1" applyFill="1" applyBorder="1" applyAlignment="1">
      <alignment horizontal="right"/>
      <protection/>
    </xf>
    <xf numFmtId="0" fontId="2" fillId="35" borderId="33" xfId="625" applyNumberFormat="1" applyBorder="1" applyAlignment="1">
      <alignment/>
      <protection/>
    </xf>
    <xf numFmtId="166" fontId="2" fillId="35" borderId="44" xfId="625" applyNumberFormat="1" applyBorder="1" applyAlignment="1">
      <alignment horizontal="right"/>
      <protection/>
    </xf>
    <xf numFmtId="166" fontId="2" fillId="35" borderId="45" xfId="625" applyNumberFormat="1" applyBorder="1" applyAlignment="1">
      <alignment horizontal="right"/>
      <protection/>
    </xf>
    <xf numFmtId="166" fontId="2" fillId="43" borderId="44" xfId="625" applyNumberFormat="1" applyFill="1" applyBorder="1" applyAlignment="1">
      <alignment horizontal="right"/>
      <protection/>
    </xf>
    <xf numFmtId="0" fontId="2" fillId="35" borderId="14" xfId="625" applyNumberFormat="1" applyAlignment="1">
      <alignment/>
      <protection/>
    </xf>
    <xf numFmtId="166" fontId="2" fillId="35" borderId="44" xfId="625" applyNumberFormat="1" applyBorder="1" applyAlignment="1">
      <alignment/>
      <protection/>
    </xf>
    <xf numFmtId="166" fontId="2" fillId="35" borderId="45" xfId="625" applyNumberFormat="1" applyBorder="1" applyAlignment="1">
      <alignment/>
      <protection/>
    </xf>
    <xf numFmtId="166" fontId="2" fillId="43" borderId="44" xfId="625" applyNumberFormat="1" applyFill="1" applyBorder="1" applyAlignment="1">
      <alignment/>
      <protection/>
    </xf>
    <xf numFmtId="166" fontId="2" fillId="41" borderId="44" xfId="625" applyNumberFormat="1" applyFill="1" applyBorder="1" applyAlignment="1">
      <alignment/>
      <protection/>
    </xf>
    <xf numFmtId="165" fontId="2" fillId="35" borderId="44" xfId="625" applyNumberFormat="1" applyBorder="1" applyAlignment="1">
      <alignment/>
      <protection/>
    </xf>
    <xf numFmtId="165" fontId="2" fillId="35" borderId="45" xfId="625" applyNumberFormat="1" applyBorder="1" applyAlignment="1">
      <alignment/>
      <protection/>
    </xf>
    <xf numFmtId="165" fontId="2" fillId="43" borderId="44" xfId="625" applyNumberFormat="1" applyFill="1" applyBorder="1" applyAlignment="1">
      <alignment/>
      <protection/>
    </xf>
    <xf numFmtId="165" fontId="2" fillId="35" borderId="46" xfId="625" applyNumberFormat="1" applyBorder="1" applyAlignment="1">
      <alignment/>
      <protection/>
    </xf>
    <xf numFmtId="165" fontId="2" fillId="35" borderId="47" xfId="625" applyNumberFormat="1" applyBorder="1" applyAlignment="1">
      <alignment/>
      <protection/>
    </xf>
    <xf numFmtId="165" fontId="2" fillId="43" borderId="46" xfId="625" applyNumberFormat="1" applyFill="1" applyBorder="1" applyAlignment="1">
      <alignment/>
      <protection/>
    </xf>
    <xf numFmtId="0" fontId="23" fillId="0" borderId="0" xfId="22" applyFill="1" applyAlignment="1">
      <alignment vertical="top" wrapText="1"/>
      <protection/>
    </xf>
    <xf numFmtId="0" fontId="23" fillId="0" borderId="0" xfId="22" applyFill="1" applyAlignment="1">
      <alignment vertical="top"/>
      <protection/>
    </xf>
    <xf numFmtId="0" fontId="2" fillId="0" borderId="0" xfId="625" applyNumberFormat="1" applyFill="1" applyBorder="1" applyAlignment="1">
      <alignment/>
      <protection/>
    </xf>
    <xf numFmtId="0" fontId="2" fillId="0" borderId="21" xfId="625" applyNumberFormat="1" applyFill="1" applyBorder="1" applyAlignment="1">
      <alignment/>
      <protection/>
    </xf>
    <xf numFmtId="0" fontId="2" fillId="0" borderId="38" xfId="625" applyNumberFormat="1" applyFill="1" applyBorder="1" applyAlignment="1">
      <alignment/>
      <protection/>
    </xf>
    <xf numFmtId="0" fontId="2" fillId="0" borderId="37" xfId="625" applyNumberFormat="1" applyFill="1" applyBorder="1" applyAlignment="1">
      <alignment/>
      <protection/>
    </xf>
    <xf numFmtId="0" fontId="2" fillId="0" borderId="48" xfId="625" applyNumberFormat="1" applyFill="1" applyBorder="1" applyAlignment="1">
      <alignment/>
      <protection/>
    </xf>
    <xf numFmtId="0" fontId="2" fillId="0" borderId="49" xfId="625" applyNumberFormat="1" applyFill="1" applyBorder="1" applyAlignment="1">
      <alignment/>
      <protection/>
    </xf>
    <xf numFmtId="0" fontId="2" fillId="0" borderId="50" xfId="625" applyNumberFormat="1" applyFill="1" applyBorder="1" applyAlignment="1">
      <alignment/>
      <protection/>
    </xf>
    <xf numFmtId="0" fontId="2" fillId="0" borderId="51" xfId="625" applyNumberFormat="1" applyFill="1" applyBorder="1" applyAlignment="1">
      <alignment/>
      <protection/>
    </xf>
    <xf numFmtId="164" fontId="2" fillId="0" borderId="24" xfId="625" applyNumberFormat="1" applyFill="1" applyBorder="1" applyAlignment="1">
      <alignment/>
      <protection/>
    </xf>
    <xf numFmtId="164" fontId="2" fillId="0" borderId="25" xfId="625" applyNumberFormat="1" applyFill="1" applyBorder="1" applyAlignment="1">
      <alignment/>
      <protection/>
    </xf>
    <xf numFmtId="164" fontId="2" fillId="0" borderId="26" xfId="625" applyNumberFormat="1" applyFill="1" applyBorder="1" applyAlignment="1">
      <alignment/>
      <protection/>
    </xf>
    <xf numFmtId="164" fontId="2" fillId="0" borderId="52" xfId="625" applyNumberFormat="1" applyFill="1" applyBorder="1" applyAlignment="1">
      <alignment/>
      <protection/>
    </xf>
    <xf numFmtId="164" fontId="2" fillId="0" borderId="24" xfId="625" applyNumberFormat="1" applyFill="1" applyBorder="1" applyAlignment="1">
      <alignment horizontal="right"/>
      <protection/>
    </xf>
    <xf numFmtId="164" fontId="2" fillId="0" borderId="26" xfId="625" applyNumberFormat="1" applyFill="1" applyBorder="1" applyAlignment="1">
      <alignment horizontal="right"/>
      <protection/>
    </xf>
    <xf numFmtId="164" fontId="2" fillId="0" borderId="14" xfId="625" applyNumberFormat="1" applyFill="1" applyAlignment="1">
      <alignment/>
      <protection/>
    </xf>
    <xf numFmtId="49" fontId="2" fillId="0" borderId="44" xfId="625" applyNumberFormat="1" applyFill="1" applyBorder="1" applyAlignment="1">
      <alignment horizontal="right"/>
      <protection/>
    </xf>
    <xf numFmtId="164" fontId="2" fillId="0" borderId="44" xfId="625" applyNumberFormat="1" applyFill="1" applyBorder="1" applyAlignment="1">
      <alignment/>
      <protection/>
    </xf>
    <xf numFmtId="164" fontId="2" fillId="0" borderId="45" xfId="625" applyNumberFormat="1" applyFill="1" applyBorder="1" applyAlignment="1">
      <alignment horizontal="right"/>
      <protection/>
    </xf>
    <xf numFmtId="0" fontId="2" fillId="0" borderId="26" xfId="625" applyNumberFormat="1" applyFill="1" applyBorder="1" applyAlignment="1">
      <alignment/>
      <protection/>
    </xf>
    <xf numFmtId="164" fontId="2" fillId="0" borderId="45" xfId="625" applyNumberFormat="1" applyFill="1" applyBorder="1" applyAlignment="1">
      <alignment/>
      <protection/>
    </xf>
    <xf numFmtId="167" fontId="42" fillId="0" borderId="24" xfId="626" applyNumberFormat="1" applyFill="1" applyBorder="1" applyAlignment="1">
      <alignment/>
      <protection/>
    </xf>
    <xf numFmtId="167" fontId="42" fillId="0" borderId="25" xfId="626" applyNumberFormat="1" applyFill="1" applyBorder="1" applyAlignment="1">
      <alignment/>
      <protection/>
    </xf>
    <xf numFmtId="167" fontId="42" fillId="0" borderId="26" xfId="626" applyNumberFormat="1" applyFill="1" applyBorder="1" applyAlignment="1">
      <alignment/>
      <protection/>
    </xf>
    <xf numFmtId="167" fontId="42" fillId="0" borderId="52" xfId="626" applyNumberFormat="1" applyFill="1" applyBorder="1" applyAlignment="1">
      <alignment/>
      <protection/>
    </xf>
    <xf numFmtId="9" fontId="42" fillId="0" borderId="26" xfId="626" applyNumberFormat="1" applyFill="1" applyBorder="1" applyAlignment="1">
      <alignment/>
      <protection/>
    </xf>
    <xf numFmtId="9" fontId="42" fillId="0" borderId="14" xfId="625" applyNumberFormat="1" applyFont="1" applyFill="1" applyAlignment="1">
      <alignment/>
      <protection/>
    </xf>
    <xf numFmtId="167" fontId="42" fillId="0" borderId="44" xfId="625" applyNumberFormat="1" applyFont="1" applyFill="1" applyBorder="1" applyAlignment="1">
      <alignment/>
      <protection/>
    </xf>
    <xf numFmtId="9" fontId="42" fillId="0" borderId="45" xfId="625" applyNumberFormat="1" applyFont="1" applyFill="1" applyBorder="1" applyAlignment="1">
      <alignment/>
      <protection/>
    </xf>
    <xf numFmtId="0" fontId="42" fillId="0" borderId="26" xfId="626" applyFill="1" applyBorder="1" applyAlignment="1">
      <alignment/>
      <protection/>
    </xf>
    <xf numFmtId="164" fontId="42" fillId="0" borderId="24" xfId="626" applyNumberFormat="1" applyFill="1" applyBorder="1" applyAlignment="1">
      <alignment/>
      <protection/>
    </xf>
    <xf numFmtId="164" fontId="42" fillId="0" borderId="25" xfId="626" applyNumberFormat="1" applyFill="1" applyBorder="1" applyAlignment="1">
      <alignment/>
      <protection/>
    </xf>
    <xf numFmtId="164" fontId="42" fillId="0" borderId="26" xfId="626" applyNumberFormat="1" applyFill="1" applyBorder="1" applyAlignment="1">
      <alignment/>
      <protection/>
    </xf>
    <xf numFmtId="164" fontId="42" fillId="0" borderId="52" xfId="626" applyNumberFormat="1" applyFill="1" applyBorder="1" applyAlignment="1">
      <alignment/>
      <protection/>
    </xf>
    <xf numFmtId="164" fontId="42" fillId="0" borderId="14" xfId="625" applyNumberFormat="1" applyFont="1" applyFill="1" applyAlignment="1">
      <alignment/>
      <protection/>
    </xf>
    <xf numFmtId="164" fontId="42" fillId="0" borderId="44" xfId="625" applyNumberFormat="1" applyFont="1" applyFill="1" applyBorder="1" applyAlignment="1">
      <alignment/>
      <protection/>
    </xf>
    <xf numFmtId="164" fontId="42" fillId="0" borderId="45" xfId="625" applyNumberFormat="1" applyFont="1" applyFill="1" applyBorder="1" applyAlignment="1">
      <alignment/>
      <protection/>
    </xf>
    <xf numFmtId="0" fontId="2" fillId="0" borderId="24" xfId="625" applyNumberFormat="1" applyFill="1" applyBorder="1" applyAlignment="1">
      <alignment/>
      <protection/>
    </xf>
    <xf numFmtId="0" fontId="2" fillId="0" borderId="25" xfId="625" applyNumberFormat="1" applyFill="1" applyBorder="1" applyAlignment="1">
      <alignment/>
      <protection/>
    </xf>
    <xf numFmtId="0" fontId="2" fillId="0" borderId="52" xfId="625" applyNumberFormat="1" applyFill="1" applyBorder="1" applyAlignment="1">
      <alignment/>
      <protection/>
    </xf>
    <xf numFmtId="0" fontId="2" fillId="0" borderId="14" xfId="625" applyNumberFormat="1" applyFill="1" applyAlignment="1">
      <alignment/>
      <protection/>
    </xf>
    <xf numFmtId="0" fontId="2" fillId="0" borderId="44" xfId="625" applyNumberFormat="1" applyFill="1" applyBorder="1" applyAlignment="1">
      <alignment/>
      <protection/>
    </xf>
    <xf numFmtId="0" fontId="2" fillId="0" borderId="45" xfId="625" applyNumberFormat="1" applyFill="1" applyBorder="1" applyAlignment="1">
      <alignment/>
      <protection/>
    </xf>
    <xf numFmtId="164" fontId="42" fillId="0" borderId="28" xfId="626" applyNumberFormat="1" applyFill="1" applyBorder="1" applyAlignment="1">
      <alignment/>
      <protection/>
    </xf>
    <xf numFmtId="164" fontId="42" fillId="0" borderId="29" xfId="626" applyNumberFormat="1" applyFill="1" applyBorder="1" applyAlignment="1">
      <alignment/>
      <protection/>
    </xf>
    <xf numFmtId="164" fontId="42" fillId="0" borderId="30" xfId="626" applyNumberFormat="1" applyFill="1" applyBorder="1" applyAlignment="1">
      <alignment/>
      <protection/>
    </xf>
    <xf numFmtId="164" fontId="42" fillId="0" borderId="53" xfId="626" applyNumberFormat="1" applyFill="1" applyBorder="1" applyAlignment="1">
      <alignment/>
      <protection/>
    </xf>
    <xf numFmtId="164" fontId="42" fillId="0" borderId="30" xfId="626" applyNumberFormat="1" applyBorder="1" applyAlignment="1">
      <alignment/>
      <protection/>
    </xf>
    <xf numFmtId="164" fontId="42" fillId="0" borderId="46" xfId="625" applyNumberFormat="1" applyFont="1" applyFill="1" applyBorder="1" applyAlignment="1">
      <alignment/>
      <protection/>
    </xf>
    <xf numFmtId="164" fontId="42" fillId="0" borderId="47" xfId="625" applyNumberFormat="1" applyFont="1" applyFill="1" applyBorder="1" applyAlignment="1">
      <alignment/>
      <protection/>
    </xf>
    <xf numFmtId="0" fontId="42" fillId="0" borderId="30" xfId="626" applyFill="1" applyBorder="1" applyAlignment="1">
      <alignment/>
      <protection/>
    </xf>
    <xf numFmtId="49" fontId="44" fillId="0" borderId="54" xfId="627" applyFont="1" applyFill="1" applyBorder="1" applyAlignment="1">
      <alignment horizontal="right" vertical="center"/>
      <protection/>
    </xf>
    <xf numFmtId="49" fontId="44" fillId="0" borderId="0" xfId="627" applyFill="1" applyBorder="1" applyAlignment="1">
      <alignment horizontal="right" vertical="center"/>
      <protection/>
    </xf>
    <xf numFmtId="49" fontId="54" fillId="0" borderId="0" xfId="627" applyFont="1" applyFill="1" applyBorder="1" applyAlignment="1">
      <alignment horizontal="left" vertical="center"/>
      <protection/>
    </xf>
    <xf numFmtId="0" fontId="2" fillId="0" borderId="48" xfId="625" applyNumberFormat="1" applyFill="1" applyBorder="1" applyAlignment="1">
      <alignment horizontal="right"/>
      <protection/>
    </xf>
    <xf numFmtId="0" fontId="2" fillId="0" borderId="21" xfId="625" applyNumberFormat="1" applyFill="1" applyBorder="1" applyAlignment="1">
      <alignment horizontal="right"/>
      <protection/>
    </xf>
    <xf numFmtId="0" fontId="2" fillId="0" borderId="38" xfId="625" applyNumberFormat="1" applyFill="1" applyBorder="1" applyAlignment="1">
      <alignment horizontal="right"/>
      <protection/>
    </xf>
    <xf numFmtId="0" fontId="2" fillId="0" borderId="55" xfId="0" applyFont="1" applyFill="1" applyBorder="1" applyAlignment="1">
      <alignment horizontal="right"/>
    </xf>
    <xf numFmtId="0" fontId="2" fillId="0" borderId="56" xfId="0" applyFont="1" applyFill="1" applyBorder="1" applyAlignment="1">
      <alignment horizontal="right"/>
    </xf>
    <xf numFmtId="164" fontId="2" fillId="0" borderId="25" xfId="625" applyNumberFormat="1" applyFill="1" applyBorder="1" applyAlignment="1">
      <alignment horizontal="right"/>
      <protection/>
    </xf>
    <xf numFmtId="164" fontId="2" fillId="0" borderId="52" xfId="625" applyNumberFormat="1" applyFill="1" applyBorder="1" applyAlignment="1">
      <alignment horizontal="right"/>
      <protection/>
    </xf>
    <xf numFmtId="0" fontId="2" fillId="0" borderId="52" xfId="625" applyNumberFormat="1" applyFill="1" applyBorder="1" applyAlignment="1">
      <alignment horizontal="right"/>
      <protection/>
    </xf>
    <xf numFmtId="0" fontId="2" fillId="0" borderId="24" xfId="625" applyNumberFormat="1" applyFill="1" applyBorder="1" applyAlignment="1">
      <alignment horizontal="right"/>
      <protection/>
    </xf>
    <xf numFmtId="0" fontId="2" fillId="0" borderId="25" xfId="625" applyNumberFormat="1" applyFill="1" applyBorder="1" applyAlignment="1">
      <alignment horizontal="right"/>
      <protection/>
    </xf>
    <xf numFmtId="168" fontId="2" fillId="0" borderId="52" xfId="625" applyNumberFormat="1" applyFill="1" applyBorder="1" applyAlignment="1">
      <alignment/>
      <protection/>
    </xf>
    <xf numFmtId="168" fontId="2" fillId="0" borderId="24" xfId="625" applyNumberFormat="1" applyFill="1" applyBorder="1" applyAlignment="1">
      <alignment/>
      <protection/>
    </xf>
    <xf numFmtId="168" fontId="2" fillId="0" borderId="25" xfId="625" applyNumberFormat="1" applyFill="1" applyBorder="1" applyAlignment="1">
      <alignment/>
      <protection/>
    </xf>
    <xf numFmtId="9" fontId="42" fillId="0" borderId="24" xfId="626" applyNumberFormat="1" applyFill="1" applyBorder="1" applyAlignment="1">
      <alignment/>
      <protection/>
    </xf>
    <xf numFmtId="9" fontId="42" fillId="0" borderId="25" xfId="626" applyNumberFormat="1" applyFill="1" applyBorder="1" applyAlignment="1">
      <alignment/>
      <protection/>
    </xf>
    <xf numFmtId="167" fontId="42" fillId="0" borderId="24" xfId="626" applyNumberFormat="1" applyFill="1" applyBorder="1" applyAlignment="1">
      <alignment horizontal="right"/>
      <protection/>
    </xf>
    <xf numFmtId="167" fontId="42" fillId="0" borderId="25" xfId="626" applyNumberFormat="1" applyFill="1" applyBorder="1" applyAlignment="1">
      <alignment horizontal="right"/>
      <protection/>
    </xf>
    <xf numFmtId="164" fontId="42" fillId="0" borderId="24" xfId="626" applyNumberFormat="1" applyFill="1" applyBorder="1" applyAlignment="1">
      <alignment horizontal="right"/>
      <protection/>
    </xf>
    <xf numFmtId="164" fontId="42" fillId="0" borderId="25" xfId="626" applyNumberFormat="1" applyFill="1" applyBorder="1" applyAlignment="1">
      <alignment horizontal="right"/>
      <protection/>
    </xf>
    <xf numFmtId="164" fontId="42" fillId="0" borderId="28" xfId="626" applyNumberFormat="1" applyFill="1" applyBorder="1" applyAlignment="1">
      <alignment horizontal="right"/>
      <protection/>
    </xf>
    <xf numFmtId="164" fontId="42" fillId="0" borderId="29" xfId="626" applyNumberFormat="1" applyFill="1" applyBorder="1" applyAlignment="1">
      <alignment horizontal="right"/>
      <protection/>
    </xf>
    <xf numFmtId="169" fontId="2" fillId="0" borderId="57" xfId="625" applyNumberFormat="1" applyFill="1" applyBorder="1" applyAlignment="1">
      <alignment horizontal="right"/>
      <protection/>
    </xf>
    <xf numFmtId="3" fontId="2" fillId="0" borderId="58" xfId="625" applyNumberFormat="1" applyFill="1" applyBorder="1" applyAlignment="1">
      <alignment horizontal="right"/>
      <protection/>
    </xf>
    <xf numFmtId="3" fontId="2" fillId="0" borderId="59" xfId="625" applyNumberFormat="1" applyFill="1" applyBorder="1" applyAlignment="1">
      <alignment horizontal="right"/>
      <protection/>
    </xf>
    <xf numFmtId="169" fontId="2" fillId="0" borderId="60" xfId="625" applyNumberFormat="1" applyFill="1" applyBorder="1" applyAlignment="1">
      <alignment horizontal="right"/>
      <protection/>
    </xf>
    <xf numFmtId="0" fontId="3" fillId="0" borderId="0" xfId="0" applyFont="1" applyAlignment="1">
      <alignment horizontal="left"/>
    </xf>
    <xf numFmtId="2" fontId="2" fillId="36" borderId="48" xfId="628" applyNumberFormat="1" applyBorder="1" applyAlignment="1">
      <alignment horizontal="right"/>
      <protection/>
    </xf>
    <xf numFmtId="169" fontId="2" fillId="36" borderId="38" xfId="628" applyNumberFormat="1" applyBorder="1" applyAlignment="1">
      <alignment horizontal="right"/>
      <protection/>
    </xf>
    <xf numFmtId="2" fontId="2" fillId="36" borderId="21" xfId="628" applyNumberFormat="1" applyBorder="1" applyAlignment="1">
      <alignment horizontal="right"/>
      <protection/>
    </xf>
    <xf numFmtId="3" fontId="2" fillId="0" borderId="52" xfId="625" applyNumberFormat="1" applyFill="1" applyBorder="1" applyAlignment="1">
      <alignment horizontal="right"/>
      <protection/>
    </xf>
    <xf numFmtId="3" fontId="2" fillId="0" borderId="24" xfId="625" applyNumberFormat="1" applyFill="1" applyBorder="1" applyAlignment="1">
      <alignment horizontal="right"/>
      <protection/>
    </xf>
    <xf numFmtId="3" fontId="2" fillId="0" borderId="25" xfId="0" applyNumberFormat="1" applyFont="1" applyFill="1" applyBorder="1" applyAlignment="1">
      <alignment horizontal="right"/>
    </xf>
    <xf numFmtId="164" fontId="2" fillId="0" borderId="14" xfId="625" applyNumberFormat="1" applyFill="1" applyAlignment="1">
      <alignment horizontal="right"/>
      <protection/>
    </xf>
    <xf numFmtId="164" fontId="2" fillId="36" borderId="52" xfId="628" applyNumberFormat="1" applyBorder="1" applyAlignment="1">
      <alignment horizontal="right"/>
      <protection/>
    </xf>
    <xf numFmtId="164" fontId="2" fillId="36" borderId="25" xfId="628" applyNumberFormat="1" applyBorder="1" applyAlignment="1">
      <alignment horizontal="right"/>
      <protection/>
    </xf>
    <xf numFmtId="164" fontId="2" fillId="36" borderId="24" xfId="628" applyNumberFormat="1" applyBorder="1" applyAlignment="1">
      <alignment horizontal="right"/>
      <protection/>
    </xf>
    <xf numFmtId="167" fontId="42" fillId="0" borderId="52" xfId="626" applyNumberFormat="1" applyFill="1" applyBorder="1" applyAlignment="1">
      <alignment horizontal="right"/>
      <protection/>
    </xf>
    <xf numFmtId="167" fontId="42" fillId="0" borderId="14" xfId="625" applyNumberFormat="1" applyFont="1" applyFill="1" applyAlignment="1">
      <alignment horizontal="right" vertical="center"/>
      <protection/>
    </xf>
    <xf numFmtId="167" fontId="42" fillId="36" borderId="52" xfId="629" applyNumberFormat="1" applyBorder="1" applyAlignment="1">
      <alignment horizontal="right" vertical="center"/>
      <protection/>
    </xf>
    <xf numFmtId="167" fontId="42" fillId="36" borderId="24" xfId="629" applyNumberFormat="1" applyBorder="1" applyAlignment="1">
      <alignment horizontal="right" vertical="center"/>
      <protection/>
    </xf>
    <xf numFmtId="0" fontId="42" fillId="0" borderId="26" xfId="626" applyBorder="1" applyAlignment="1">
      <alignment/>
      <protection/>
    </xf>
    <xf numFmtId="164" fontId="42" fillId="0" borderId="52" xfId="626" applyNumberFormat="1" applyFill="1" applyBorder="1" applyAlignment="1">
      <alignment horizontal="right"/>
      <protection/>
    </xf>
    <xf numFmtId="164" fontId="42" fillId="0" borderId="14" xfId="625" applyNumberFormat="1" applyFont="1" applyFill="1" applyAlignment="1">
      <alignment horizontal="right"/>
      <protection/>
    </xf>
    <xf numFmtId="164" fontId="42" fillId="36" borderId="52" xfId="629" applyNumberFormat="1" applyBorder="1" applyAlignment="1">
      <alignment horizontal="right"/>
      <protection/>
    </xf>
    <xf numFmtId="164" fontId="42" fillId="36" borderId="24" xfId="629" applyNumberFormat="1" applyBorder="1" applyAlignment="1">
      <alignment horizontal="right"/>
      <protection/>
    </xf>
    <xf numFmtId="4" fontId="2" fillId="0" borderId="52" xfId="625" applyNumberFormat="1" applyFill="1" applyBorder="1" applyAlignment="1">
      <alignment horizontal="right"/>
      <protection/>
    </xf>
    <xf numFmtId="4" fontId="2" fillId="0" borderId="24" xfId="625" applyNumberFormat="1" applyFill="1" applyBorder="1" applyAlignment="1">
      <alignment horizontal="right"/>
      <protection/>
    </xf>
    <xf numFmtId="4" fontId="2" fillId="0" borderId="25" xfId="625" applyNumberFormat="1" applyFill="1" applyBorder="1" applyAlignment="1">
      <alignment horizontal="right"/>
      <protection/>
    </xf>
    <xf numFmtId="4" fontId="2" fillId="0" borderId="14" xfId="625" applyNumberFormat="1" applyFill="1" applyAlignment="1">
      <alignment horizontal="right"/>
      <protection/>
    </xf>
    <xf numFmtId="4" fontId="2" fillId="36" borderId="52" xfId="628" applyNumberFormat="1" applyBorder="1" applyAlignment="1">
      <alignment horizontal="right"/>
      <protection/>
    </xf>
    <xf numFmtId="4" fontId="2" fillId="36" borderId="24" xfId="628" applyNumberFormat="1" applyBorder="1" applyAlignment="1">
      <alignment horizontal="right"/>
      <protection/>
    </xf>
    <xf numFmtId="164" fontId="42" fillId="0" borderId="53" xfId="626" applyNumberFormat="1" applyFill="1" applyBorder="1" applyAlignment="1">
      <alignment horizontal="right"/>
      <protection/>
    </xf>
    <xf numFmtId="164" fontId="42" fillId="36" borderId="53" xfId="629" applyNumberFormat="1" applyBorder="1" applyAlignment="1">
      <alignment horizontal="right"/>
      <protection/>
    </xf>
    <xf numFmtId="164" fontId="42" fillId="36" borderId="28" xfId="629" applyNumberFormat="1" applyBorder="1" applyAlignment="1">
      <alignment horizontal="right"/>
      <protection/>
    </xf>
    <xf numFmtId="0" fontId="42" fillId="0" borderId="30" xfId="626" applyBorder="1" applyAlignment="1">
      <alignment/>
      <protection/>
    </xf>
    <xf numFmtId="49" fontId="44" fillId="0" borderId="54" xfId="627" applyFont="1" applyBorder="1" applyAlignment="1">
      <alignment horizontal="right" vertical="center"/>
      <protection/>
    </xf>
    <xf numFmtId="166" fontId="2" fillId="35" borderId="55" xfId="625" applyNumberFormat="1" applyBorder="1" applyAlignment="1">
      <alignment/>
      <protection/>
    </xf>
    <xf numFmtId="166" fontId="2" fillId="35" borderId="61" xfId="625" applyNumberFormat="1" applyBorder="1" applyAlignment="1">
      <alignment/>
      <protection/>
    </xf>
    <xf numFmtId="166" fontId="2" fillId="35" borderId="62" xfId="625" applyNumberFormat="1" applyBorder="1" applyAlignment="1">
      <alignment/>
      <protection/>
    </xf>
    <xf numFmtId="0" fontId="2" fillId="35" borderId="55" xfId="625" applyNumberFormat="1" applyBorder="1" applyAlignment="1">
      <alignment/>
      <protection/>
    </xf>
    <xf numFmtId="164" fontId="2" fillId="35" borderId="63" xfId="625" applyNumberFormat="1" applyBorder="1" applyAlignment="1">
      <alignment/>
      <protection/>
    </xf>
    <xf numFmtId="164" fontId="2" fillId="35" borderId="64" xfId="625" applyNumberFormat="1" applyBorder="1" applyAlignment="1">
      <alignment/>
      <protection/>
    </xf>
    <xf numFmtId="164" fontId="2" fillId="35" borderId="65" xfId="625" applyNumberFormat="1" applyBorder="1" applyAlignment="1">
      <alignment/>
      <protection/>
    </xf>
    <xf numFmtId="164" fontId="2" fillId="35" borderId="64" xfId="625" applyNumberFormat="1" applyBorder="1" applyAlignment="1">
      <alignment horizontal="right"/>
      <protection/>
    </xf>
    <xf numFmtId="164" fontId="2" fillId="35" borderId="65" xfId="625" applyNumberFormat="1" applyBorder="1" applyAlignment="1">
      <alignment horizontal="right"/>
      <protection/>
    </xf>
    <xf numFmtId="0" fontId="2" fillId="35" borderId="63" xfId="625" applyNumberFormat="1" applyBorder="1" applyAlignment="1">
      <alignment/>
      <protection/>
    </xf>
    <xf numFmtId="167" fontId="42" fillId="0" borderId="63" xfId="626" applyNumberFormat="1" applyBorder="1" applyAlignment="1">
      <alignment/>
      <protection/>
    </xf>
    <xf numFmtId="167" fontId="42" fillId="0" borderId="64" xfId="626" applyNumberFormat="1" applyBorder="1" applyAlignment="1">
      <alignment/>
      <protection/>
    </xf>
    <xf numFmtId="167" fontId="42" fillId="0" borderId="65" xfId="626" applyNumberFormat="1" applyBorder="1" applyAlignment="1">
      <alignment/>
      <protection/>
    </xf>
    <xf numFmtId="9" fontId="42" fillId="0" borderId="64" xfId="626" applyNumberFormat="1" applyBorder="1" applyAlignment="1">
      <alignment/>
      <protection/>
    </xf>
    <xf numFmtId="9" fontId="42" fillId="0" borderId="63" xfId="626" applyNumberFormat="1" applyBorder="1" applyAlignment="1">
      <alignment/>
      <protection/>
    </xf>
    <xf numFmtId="0" fontId="42" fillId="0" borderId="63" xfId="626" applyBorder="1" applyAlignment="1">
      <alignment/>
      <protection/>
    </xf>
    <xf numFmtId="164" fontId="42" fillId="0" borderId="63" xfId="626" applyNumberFormat="1" applyBorder="1" applyAlignment="1">
      <alignment/>
      <protection/>
    </xf>
    <xf numFmtId="164" fontId="42" fillId="0" borderId="64" xfId="626" applyNumberFormat="1" applyBorder="1" applyAlignment="1">
      <alignment/>
      <protection/>
    </xf>
    <xf numFmtId="164" fontId="42" fillId="0" borderId="65" xfId="626" applyNumberFormat="1" applyBorder="1" applyAlignment="1">
      <alignment/>
      <protection/>
    </xf>
    <xf numFmtId="0" fontId="2" fillId="35" borderId="64" xfId="625" applyNumberFormat="1" applyBorder="1" applyAlignment="1">
      <alignment/>
      <protection/>
    </xf>
    <xf numFmtId="0" fontId="2" fillId="35" borderId="65" xfId="625" applyNumberFormat="1" applyBorder="1" applyAlignment="1">
      <alignment/>
      <protection/>
    </xf>
    <xf numFmtId="1" fontId="2" fillId="35" borderId="64" xfId="625" applyNumberFormat="1" applyBorder="1" applyAlignment="1">
      <alignment/>
      <protection/>
    </xf>
    <xf numFmtId="164" fontId="42" fillId="0" borderId="66" xfId="626" applyNumberFormat="1" applyBorder="1" applyAlignment="1">
      <alignment/>
      <protection/>
    </xf>
    <xf numFmtId="164" fontId="42" fillId="0" borderId="67" xfId="626" applyNumberFormat="1" applyBorder="1" applyAlignment="1">
      <alignment/>
      <protection/>
    </xf>
    <xf numFmtId="164" fontId="42" fillId="0" borderId="68" xfId="626" applyNumberFormat="1" applyBorder="1" applyAlignment="1">
      <alignment/>
      <protection/>
    </xf>
    <xf numFmtId="0" fontId="42" fillId="0" borderId="66" xfId="626" applyBorder="1" applyAlignment="1">
      <alignment/>
      <protection/>
    </xf>
    <xf numFmtId="49" fontId="44" fillId="0" borderId="0" xfId="627" applyBorder="1" applyAlignment="1">
      <alignment horizontal="right" vertical="center"/>
      <protection/>
    </xf>
    <xf numFmtId="0" fontId="2" fillId="35" borderId="55" xfId="625" applyNumberFormat="1" applyBorder="1" applyAlignment="1">
      <alignment horizontal="right"/>
      <protection/>
    </xf>
    <xf numFmtId="0" fontId="2" fillId="35" borderId="62" xfId="625" applyNumberFormat="1" applyBorder="1" applyAlignment="1">
      <alignment horizontal="right"/>
      <protection/>
    </xf>
    <xf numFmtId="0" fontId="2" fillId="35" borderId="61" xfId="625" applyNumberFormat="1" applyBorder="1" applyAlignment="1" quotePrefix="1">
      <alignment horizontal="right"/>
      <protection/>
    </xf>
    <xf numFmtId="0" fontId="2" fillId="35" borderId="62" xfId="625" applyNumberFormat="1" applyBorder="1" applyAlignment="1" quotePrefix="1">
      <alignment horizontal="right"/>
      <protection/>
    </xf>
    <xf numFmtId="164" fontId="2" fillId="35" borderId="63" xfId="625" applyNumberFormat="1" applyBorder="1" applyAlignment="1">
      <alignment horizontal="right"/>
      <protection/>
    </xf>
    <xf numFmtId="0" fontId="2" fillId="35" borderId="63" xfId="625" applyNumberFormat="1" applyBorder="1" applyAlignment="1">
      <alignment horizontal="right"/>
      <protection/>
    </xf>
    <xf numFmtId="0" fontId="2" fillId="35" borderId="65" xfId="625" applyNumberFormat="1" applyBorder="1" applyAlignment="1">
      <alignment horizontal="right"/>
      <protection/>
    </xf>
    <xf numFmtId="164" fontId="40" fillId="35" borderId="65" xfId="625" applyNumberFormat="1" applyFont="1" applyBorder="1" applyAlignment="1">
      <alignment horizontal="right"/>
      <protection/>
    </xf>
    <xf numFmtId="167" fontId="58" fillId="0" borderId="65" xfId="626" applyNumberFormat="1" applyFont="1" applyBorder="1" applyAlignment="1">
      <alignment horizontal="right"/>
      <protection/>
    </xf>
    <xf numFmtId="164" fontId="58" fillId="0" borderId="65" xfId="626" applyNumberFormat="1" applyFont="1" applyBorder="1" applyAlignment="1">
      <alignment horizontal="right"/>
      <protection/>
    </xf>
    <xf numFmtId="2" fontId="40" fillId="35" borderId="65" xfId="625" applyNumberFormat="1" applyFont="1" applyBorder="1" applyAlignment="1">
      <alignment horizontal="right"/>
      <protection/>
    </xf>
    <xf numFmtId="2" fontId="2" fillId="35" borderId="65" xfId="625" applyNumberFormat="1" applyBorder="1" applyAlignment="1">
      <alignment/>
      <protection/>
    </xf>
    <xf numFmtId="164" fontId="58" fillId="0" borderId="68" xfId="626" applyNumberFormat="1" applyFont="1" applyBorder="1" applyAlignment="1">
      <alignment horizontal="right"/>
      <protection/>
    </xf>
    <xf numFmtId="0" fontId="19" fillId="0" borderId="0" xfId="0" applyFont="1"/>
    <xf numFmtId="170" fontId="2" fillId="35" borderId="61" xfId="625" applyNumberFormat="1" applyBorder="1" applyAlignment="1">
      <alignment horizontal="right"/>
      <protection/>
    </xf>
    <xf numFmtId="0" fontId="2" fillId="43" borderId="61" xfId="625" applyNumberFormat="1" applyFill="1" applyBorder="1" applyAlignment="1" quotePrefix="1">
      <alignment horizontal="right"/>
      <protection/>
    </xf>
    <xf numFmtId="170" fontId="2" fillId="43" borderId="61" xfId="625" applyNumberFormat="1" applyFill="1" applyBorder="1" applyAlignment="1">
      <alignment horizontal="right"/>
      <protection/>
    </xf>
    <xf numFmtId="0" fontId="2" fillId="35" borderId="64" xfId="625" applyNumberFormat="1" applyBorder="1" applyAlignment="1" quotePrefix="1">
      <alignment horizontal="right"/>
      <protection/>
    </xf>
    <xf numFmtId="3" fontId="2" fillId="35" borderId="64" xfId="625" applyNumberFormat="1" applyBorder="1" applyAlignment="1">
      <alignment horizontal="right"/>
      <protection/>
    </xf>
    <xf numFmtId="3" fontId="2" fillId="43" borderId="64" xfId="625" applyNumberFormat="1" applyFill="1" applyBorder="1" applyAlignment="1">
      <alignment horizontal="right"/>
      <protection/>
    </xf>
    <xf numFmtId="164" fontId="2" fillId="43" borderId="64" xfId="625" applyNumberFormat="1" applyFill="1" applyBorder="1" applyAlignment="1">
      <alignment horizontal="right"/>
      <protection/>
    </xf>
    <xf numFmtId="167" fontId="42" fillId="0" borderId="63" xfId="626" applyNumberFormat="1" applyBorder="1" applyAlignment="1">
      <alignment horizontal="right"/>
      <protection/>
    </xf>
    <xf numFmtId="167" fontId="42" fillId="0" borderId="65" xfId="626" applyNumberFormat="1" applyBorder="1" applyAlignment="1">
      <alignment horizontal="right"/>
      <protection/>
    </xf>
    <xf numFmtId="167" fontId="42" fillId="0" borderId="64" xfId="626" applyNumberFormat="1" applyBorder="1" applyAlignment="1">
      <alignment horizontal="right"/>
      <protection/>
    </xf>
    <xf numFmtId="167" fontId="42" fillId="41" borderId="64" xfId="626" applyNumberFormat="1" applyFill="1" applyBorder="1" applyAlignment="1">
      <alignment horizontal="right"/>
      <protection/>
    </xf>
    <xf numFmtId="0" fontId="59" fillId="0" borderId="0" xfId="0" applyFont="1"/>
    <xf numFmtId="164" fontId="42" fillId="0" borderId="63" xfId="626" applyNumberFormat="1" applyBorder="1" applyAlignment="1">
      <alignment horizontal="right"/>
      <protection/>
    </xf>
    <xf numFmtId="164" fontId="42" fillId="0" borderId="65" xfId="626" applyNumberFormat="1" applyBorder="1" applyAlignment="1">
      <alignment horizontal="right"/>
      <protection/>
    </xf>
    <xf numFmtId="164" fontId="42" fillId="0" borderId="69" xfId="626" applyNumberFormat="1" applyBorder="1" applyAlignment="1">
      <alignment horizontal="right"/>
      <protection/>
    </xf>
    <xf numFmtId="164" fontId="42" fillId="0" borderId="64" xfId="626" applyNumberFormat="1" applyBorder="1" applyAlignment="1">
      <alignment horizontal="right"/>
      <protection/>
    </xf>
    <xf numFmtId="164" fontId="42" fillId="41" borderId="64" xfId="626" applyNumberFormat="1" applyFill="1" applyBorder="1" applyAlignment="1">
      <alignment horizontal="right"/>
      <protection/>
    </xf>
    <xf numFmtId="0" fontId="2" fillId="35" borderId="64" xfId="625" applyNumberFormat="1" applyBorder="1" applyAlignment="1">
      <alignment horizontal="right"/>
      <protection/>
    </xf>
    <xf numFmtId="0" fontId="2" fillId="35" borderId="70" xfId="625" applyNumberFormat="1" applyBorder="1" applyAlignment="1">
      <alignment horizontal="right"/>
      <protection/>
    </xf>
    <xf numFmtId="2" fontId="2" fillId="35" borderId="64" xfId="625" applyNumberFormat="1" applyBorder="1" applyAlignment="1">
      <alignment horizontal="right"/>
      <protection/>
    </xf>
    <xf numFmtId="2" fontId="2" fillId="43" borderId="64" xfId="625" applyNumberFormat="1" applyFill="1" applyBorder="1" applyAlignment="1">
      <alignment horizontal="right"/>
      <protection/>
    </xf>
    <xf numFmtId="164" fontId="42" fillId="0" borderId="66" xfId="626" applyNumberFormat="1" applyBorder="1" applyAlignment="1">
      <alignment horizontal="right"/>
      <protection/>
    </xf>
    <xf numFmtId="164" fontId="42" fillId="0" borderId="68" xfId="626" applyNumberFormat="1" applyBorder="1" applyAlignment="1">
      <alignment horizontal="right"/>
      <protection/>
    </xf>
    <xf numFmtId="164" fontId="42" fillId="0" borderId="71" xfId="626" applyNumberFormat="1" applyBorder="1" applyAlignment="1">
      <alignment horizontal="right"/>
      <protection/>
    </xf>
    <xf numFmtId="164" fontId="42" fillId="0" borderId="67" xfId="626" applyNumberFormat="1" applyBorder="1" applyAlignment="1">
      <alignment horizontal="right"/>
      <protection/>
    </xf>
    <xf numFmtId="164" fontId="42" fillId="41" borderId="67" xfId="626" applyNumberFormat="1" applyFill="1" applyBorder="1" applyAlignment="1">
      <alignment horizontal="right"/>
      <protection/>
    </xf>
    <xf numFmtId="165" fontId="2" fillId="35" borderId="33" xfId="625" applyNumberFormat="1" applyBorder="1" applyAlignment="1">
      <alignment/>
      <protection/>
    </xf>
    <xf numFmtId="165" fontId="2" fillId="35" borderId="32" xfId="625" applyNumberFormat="1" applyBorder="1" applyAlignment="1">
      <alignment/>
      <protection/>
    </xf>
    <xf numFmtId="165" fontId="2" fillId="35" borderId="43" xfId="625" applyNumberFormat="1" applyBorder="1" applyAlignment="1">
      <alignment/>
      <protection/>
    </xf>
    <xf numFmtId="165" fontId="0" fillId="0" borderId="0" xfId="0" applyNumberFormat="1"/>
    <xf numFmtId="166" fontId="2" fillId="35" borderId="14" xfId="625" applyNumberFormat="1" applyAlignment="1">
      <alignment/>
      <protection/>
    </xf>
    <xf numFmtId="166" fontId="0" fillId="0" borderId="0" xfId="0" applyNumberFormat="1"/>
    <xf numFmtId="166" fontId="2" fillId="35" borderId="72" xfId="625" applyNumberFormat="1" applyBorder="1" applyAlignment="1">
      <alignment/>
      <protection/>
    </xf>
    <xf numFmtId="0" fontId="42" fillId="35" borderId="72" xfId="625" applyNumberFormat="1" applyFont="1" applyBorder="1" applyAlignment="1">
      <alignment/>
      <protection/>
    </xf>
    <xf numFmtId="165" fontId="2" fillId="35" borderId="14" xfId="625" applyNumberFormat="1" applyAlignment="1">
      <alignment/>
      <protection/>
    </xf>
    <xf numFmtId="0" fontId="2" fillId="35" borderId="73" xfId="628" applyNumberFormat="1" applyFill="1" applyBorder="1" applyAlignment="1">
      <alignment/>
      <protection/>
    </xf>
    <xf numFmtId="0" fontId="2" fillId="35" borderId="46" xfId="628" applyNumberFormat="1" applyFill="1" applyBorder="1" applyAlignment="1">
      <alignment/>
      <protection/>
    </xf>
    <xf numFmtId="0" fontId="2" fillId="35" borderId="47" xfId="628" applyNumberFormat="1" applyFill="1" applyBorder="1" applyAlignment="1">
      <alignment/>
      <protection/>
    </xf>
    <xf numFmtId="0" fontId="42" fillId="35" borderId="14" xfId="625" applyNumberFormat="1" applyFont="1" applyAlignment="1">
      <alignment/>
      <protection/>
    </xf>
    <xf numFmtId="165" fontId="2" fillId="35" borderId="33" xfId="625" applyNumberFormat="1" applyBorder="1" applyAlignment="1">
      <alignment horizontal="right"/>
      <protection/>
    </xf>
    <xf numFmtId="165" fontId="2" fillId="35" borderId="32" xfId="625" applyNumberFormat="1" applyBorder="1" applyAlignment="1">
      <alignment horizontal="right"/>
      <protection/>
    </xf>
    <xf numFmtId="165" fontId="2" fillId="35" borderId="43" xfId="625" applyNumberFormat="1" applyBorder="1" applyAlignment="1">
      <alignment horizontal="right"/>
      <protection/>
    </xf>
    <xf numFmtId="165" fontId="2" fillId="35" borderId="74" xfId="625" applyNumberFormat="1" applyBorder="1" applyAlignment="1">
      <alignment horizontal="right"/>
      <protection/>
    </xf>
    <xf numFmtId="165" fontId="2" fillId="35" borderId="33" xfId="628" applyNumberFormat="1" applyFill="1" applyBorder="1" applyAlignment="1">
      <alignment/>
      <protection/>
    </xf>
    <xf numFmtId="165" fontId="2" fillId="35" borderId="32" xfId="628" applyNumberFormat="1" applyFill="1" applyBorder="1" applyAlignment="1">
      <alignment horizontal="right"/>
      <protection/>
    </xf>
    <xf numFmtId="165" fontId="2" fillId="35" borderId="43" xfId="628" applyNumberFormat="1" applyFill="1" applyBorder="1" applyAlignment="1">
      <alignment horizontal="right"/>
      <protection/>
    </xf>
    <xf numFmtId="165" fontId="2" fillId="36" borderId="33" xfId="628" applyNumberFormat="1" applyBorder="1" applyAlignment="1">
      <alignment/>
      <protection/>
    </xf>
    <xf numFmtId="165" fontId="2" fillId="36" borderId="32" xfId="628" applyNumberFormat="1" applyBorder="1" applyAlignment="1">
      <alignment horizontal="right"/>
      <protection/>
    </xf>
    <xf numFmtId="165" fontId="2" fillId="36" borderId="43" xfId="628" applyNumberFormat="1" applyBorder="1" applyAlignment="1">
      <alignment horizontal="right"/>
      <protection/>
    </xf>
    <xf numFmtId="0" fontId="2" fillId="35" borderId="49" xfId="625" applyNumberFormat="1" applyBorder="1" applyAlignment="1">
      <alignment/>
      <protection/>
    </xf>
    <xf numFmtId="166" fontId="2" fillId="35" borderId="14" xfId="625" applyNumberFormat="1" applyAlignment="1">
      <alignment horizontal="right"/>
      <protection/>
    </xf>
    <xf numFmtId="166" fontId="2" fillId="35" borderId="75" xfId="625" applyNumberFormat="1" applyBorder="1" applyAlignment="1">
      <alignment horizontal="right"/>
      <protection/>
    </xf>
    <xf numFmtId="166" fontId="2" fillId="35" borderId="14" xfId="628" applyNumberFormat="1" applyFill="1" applyAlignment="1">
      <alignment/>
      <protection/>
    </xf>
    <xf numFmtId="166" fontId="2" fillId="35" borderId="44" xfId="628" applyNumberFormat="1" applyFill="1" applyBorder="1" applyAlignment="1">
      <alignment horizontal="right"/>
      <protection/>
    </xf>
    <xf numFmtId="166" fontId="2" fillId="35" borderId="45" xfId="628" applyNumberFormat="1" applyFill="1" applyBorder="1" applyAlignment="1">
      <alignment horizontal="right"/>
      <protection/>
    </xf>
    <xf numFmtId="166" fontId="2" fillId="36" borderId="14" xfId="628" applyNumberFormat="1" applyAlignment="1">
      <alignment/>
      <protection/>
    </xf>
    <xf numFmtId="166" fontId="2" fillId="36" borderId="44" xfId="628" applyNumberFormat="1" applyBorder="1" applyAlignment="1">
      <alignment horizontal="right"/>
      <protection/>
    </xf>
    <xf numFmtId="166" fontId="2" fillId="36" borderId="45" xfId="628" applyNumberFormat="1" applyBorder="1" applyAlignment="1">
      <alignment horizontal="right"/>
      <protection/>
    </xf>
    <xf numFmtId="166" fontId="2" fillId="35" borderId="72" xfId="625" applyNumberFormat="1" applyBorder="1" applyAlignment="1">
      <alignment horizontal="right"/>
      <protection/>
    </xf>
    <xf numFmtId="166" fontId="2" fillId="35" borderId="76" xfId="628" applyNumberFormat="1" applyFill="1" applyBorder="1" applyAlignment="1">
      <alignment/>
      <protection/>
    </xf>
    <xf numFmtId="166" fontId="2" fillId="35" borderId="77" xfId="628" applyNumberFormat="1" applyFill="1" applyBorder="1" applyAlignment="1">
      <alignment horizontal="right"/>
      <protection/>
    </xf>
    <xf numFmtId="166" fontId="2" fillId="35" borderId="78" xfId="628" applyNumberFormat="1" applyFill="1" applyBorder="1" applyAlignment="1">
      <alignment horizontal="right"/>
      <protection/>
    </xf>
    <xf numFmtId="166" fontId="2" fillId="36" borderId="76" xfId="628" applyNumberFormat="1" applyBorder="1" applyAlignment="1">
      <alignment/>
      <protection/>
    </xf>
    <xf numFmtId="166" fontId="2" fillId="36" borderId="77" xfId="628" applyNumberFormat="1" applyBorder="1" applyAlignment="1">
      <alignment horizontal="right"/>
      <protection/>
    </xf>
    <xf numFmtId="166" fontId="2" fillId="36" borderId="78" xfId="628" applyNumberFormat="1" applyBorder="1" applyAlignment="1">
      <alignment horizontal="right"/>
      <protection/>
    </xf>
    <xf numFmtId="166" fontId="2" fillId="35" borderId="0" xfId="625" applyNumberFormat="1" applyBorder="1" applyAlignment="1">
      <alignment/>
      <protection/>
    </xf>
    <xf numFmtId="166" fontId="2" fillId="35" borderId="79" xfId="625" applyNumberFormat="1" applyBorder="1" applyAlignment="1">
      <alignment/>
      <protection/>
    </xf>
    <xf numFmtId="166" fontId="2" fillId="35" borderId="80" xfId="625" applyNumberFormat="1" applyBorder="1" applyAlignment="1">
      <alignment/>
      <protection/>
    </xf>
    <xf numFmtId="166" fontId="2" fillId="35" borderId="0" xfId="625" applyNumberFormat="1" applyBorder="1" applyAlignment="1">
      <alignment horizontal="right"/>
      <protection/>
    </xf>
    <xf numFmtId="166" fontId="2" fillId="35" borderId="80" xfId="625" applyNumberFormat="1" applyBorder="1" applyAlignment="1">
      <alignment horizontal="right"/>
      <protection/>
    </xf>
    <xf numFmtId="166" fontId="2" fillId="35" borderId="79" xfId="625" applyNumberFormat="1" applyBorder="1" applyAlignment="1">
      <alignment horizontal="right"/>
      <protection/>
    </xf>
    <xf numFmtId="166" fontId="2" fillId="35" borderId="81" xfId="625" applyNumberFormat="1" applyBorder="1" applyAlignment="1">
      <alignment horizontal="right"/>
      <protection/>
    </xf>
    <xf numFmtId="166" fontId="2" fillId="35" borderId="0" xfId="628" applyNumberFormat="1" applyFill="1" applyBorder="1" applyAlignment="1">
      <alignment horizontal="right"/>
      <protection/>
    </xf>
    <xf numFmtId="166" fontId="2" fillId="35" borderId="80" xfId="628" applyNumberFormat="1" applyFill="1" applyBorder="1" applyAlignment="1">
      <alignment horizontal="right"/>
      <protection/>
    </xf>
    <xf numFmtId="166" fontId="2" fillId="35" borderId="79" xfId="628" applyNumberFormat="1" applyFill="1" applyBorder="1" applyAlignment="1">
      <alignment horizontal="right"/>
      <protection/>
    </xf>
    <xf numFmtId="166" fontId="2" fillId="43" borderId="0" xfId="628" applyNumberFormat="1" applyFill="1" applyBorder="1" applyAlignment="1">
      <alignment horizontal="right"/>
      <protection/>
    </xf>
    <xf numFmtId="166" fontId="2" fillId="43" borderId="80" xfId="628" applyNumberFormat="1" applyFill="1" applyBorder="1" applyAlignment="1">
      <alignment horizontal="right"/>
      <protection/>
    </xf>
    <xf numFmtId="166" fontId="2" fillId="43" borderId="79" xfId="628" applyNumberFormat="1" applyFill="1" applyBorder="1" applyAlignment="1">
      <alignment horizontal="right"/>
      <protection/>
    </xf>
    <xf numFmtId="0" fontId="2" fillId="35" borderId="0" xfId="625" applyNumberFormat="1" applyBorder="1" applyAlignment="1">
      <alignment/>
      <protection/>
    </xf>
    <xf numFmtId="166" fontId="2" fillId="35" borderId="14" xfId="628" applyNumberFormat="1" applyFill="1" applyAlignment="1">
      <alignment horizontal="right"/>
      <protection/>
    </xf>
    <xf numFmtId="166" fontId="2" fillId="43" borderId="14" xfId="628" applyNumberFormat="1" applyFill="1" applyAlignment="1">
      <alignment horizontal="right"/>
      <protection/>
    </xf>
    <xf numFmtId="166" fontId="2" fillId="43" borderId="44" xfId="628" applyNumberFormat="1" applyFill="1" applyBorder="1" applyAlignment="1">
      <alignment horizontal="right"/>
      <protection/>
    </xf>
    <xf numFmtId="166" fontId="2" fillId="43" borderId="45" xfId="628" applyNumberFormat="1" applyFill="1" applyBorder="1" applyAlignment="1">
      <alignment horizontal="right"/>
      <protection/>
    </xf>
    <xf numFmtId="165" fontId="2" fillId="35" borderId="14" xfId="625" applyNumberFormat="1" applyBorder="1" applyAlignment="1">
      <alignment/>
      <protection/>
    </xf>
    <xf numFmtId="165" fontId="2" fillId="35" borderId="14" xfId="625" applyNumberFormat="1" applyAlignment="1">
      <alignment horizontal="right"/>
      <protection/>
    </xf>
    <xf numFmtId="165" fontId="2" fillId="35" borderId="44" xfId="625" applyNumberFormat="1" applyBorder="1" applyAlignment="1">
      <alignment horizontal="right"/>
      <protection/>
    </xf>
    <xf numFmtId="165" fontId="2" fillId="35" borderId="45" xfId="625" applyNumberFormat="1" applyBorder="1" applyAlignment="1">
      <alignment horizontal="right"/>
      <protection/>
    </xf>
    <xf numFmtId="165" fontId="2" fillId="35" borderId="75" xfId="625" applyNumberFormat="1" applyBorder="1" applyAlignment="1">
      <alignment horizontal="right"/>
      <protection/>
    </xf>
    <xf numFmtId="165" fontId="2" fillId="35" borderId="14" xfId="628" applyNumberFormat="1" applyFill="1" applyAlignment="1">
      <alignment/>
      <protection/>
    </xf>
    <xf numFmtId="165" fontId="2" fillId="35" borderId="44" xfId="628" applyNumberFormat="1" applyFill="1" applyBorder="1" applyAlignment="1">
      <alignment horizontal="right"/>
      <protection/>
    </xf>
    <xf numFmtId="165" fontId="2" fillId="35" borderId="45" xfId="628" applyNumberFormat="1" applyFill="1" applyBorder="1" applyAlignment="1">
      <alignment horizontal="right"/>
      <protection/>
    </xf>
    <xf numFmtId="165" fontId="2" fillId="36" borderId="14" xfId="628" applyNumberFormat="1" applyAlignment="1">
      <alignment/>
      <protection/>
    </xf>
    <xf numFmtId="165" fontId="2" fillId="36" borderId="44" xfId="628" applyNumberFormat="1" applyBorder="1" applyAlignment="1">
      <alignment horizontal="right"/>
      <protection/>
    </xf>
    <xf numFmtId="0" fontId="2" fillId="36" borderId="73" xfId="628" applyNumberFormat="1" applyBorder="1" applyAlignment="1">
      <alignment/>
      <protection/>
    </xf>
    <xf numFmtId="0" fontId="2" fillId="36" borderId="46" xfId="628" applyNumberFormat="1" applyBorder="1" applyAlignment="1">
      <alignment/>
      <protection/>
    </xf>
    <xf numFmtId="0" fontId="2" fillId="36" borderId="47" xfId="628" applyNumberFormat="1" applyBorder="1" applyAlignment="1">
      <alignment/>
      <protection/>
    </xf>
    <xf numFmtId="165" fontId="42" fillId="0" borderId="82" xfId="626" applyNumberFormat="1" applyFill="1" applyBorder="1" applyAlignment="1">
      <alignment/>
      <protection/>
    </xf>
    <xf numFmtId="165" fontId="42" fillId="41" borderId="82" xfId="626" applyNumberFormat="1" applyFill="1" applyBorder="1" applyAlignment="1">
      <alignment/>
      <protection/>
    </xf>
    <xf numFmtId="0" fontId="42" fillId="0" borderId="83" xfId="626" applyNumberFormat="1" applyFill="1" applyBorder="1" applyAlignment="1">
      <alignment/>
      <protection/>
    </xf>
    <xf numFmtId="164" fontId="42" fillId="0" borderId="84" xfId="626" applyNumberFormat="1" applyFill="1" applyBorder="1" applyAlignment="1">
      <alignment/>
      <protection/>
    </xf>
    <xf numFmtId="164" fontId="42" fillId="41" borderId="84" xfId="626" applyNumberFormat="1" applyFill="1" applyBorder="1" applyAlignment="1">
      <alignment/>
      <protection/>
    </xf>
    <xf numFmtId="0" fontId="42" fillId="0" borderId="85" xfId="626" applyNumberFormat="1" applyFill="1" applyBorder="1" applyAlignment="1">
      <alignment/>
      <protection/>
    </xf>
    <xf numFmtId="165" fontId="2" fillId="0" borderId="86" xfId="625" applyNumberFormat="1" applyFill="1" applyBorder="1" applyAlignment="1">
      <alignment/>
      <protection/>
    </xf>
    <xf numFmtId="165" fontId="2" fillId="41" borderId="86" xfId="625" applyNumberFormat="1" applyFill="1" applyBorder="1" applyAlignment="1">
      <alignment/>
      <protection/>
    </xf>
    <xf numFmtId="0" fontId="2" fillId="0" borderId="16" xfId="625" applyNumberFormat="1" applyFill="1" applyBorder="1" applyAlignment="1">
      <alignment/>
      <protection/>
    </xf>
    <xf numFmtId="165" fontId="2" fillId="0" borderId="87" xfId="625" applyNumberFormat="1" applyFill="1" applyBorder="1" applyAlignment="1">
      <alignment/>
      <protection/>
    </xf>
    <xf numFmtId="165" fontId="2" fillId="41" borderId="87" xfId="625" applyNumberFormat="1" applyFill="1" applyBorder="1" applyAlignment="1">
      <alignment/>
      <protection/>
    </xf>
    <xf numFmtId="0" fontId="2" fillId="0" borderId="88" xfId="625" applyNumberFormat="1" applyFill="1" applyBorder="1" applyAlignment="1">
      <alignment/>
      <protection/>
    </xf>
    <xf numFmtId="164" fontId="2" fillId="0" borderId="80" xfId="625" applyNumberFormat="1" applyFill="1" applyBorder="1" applyAlignment="1">
      <alignment/>
      <protection/>
    </xf>
    <xf numFmtId="164" fontId="2" fillId="41" borderId="80" xfId="625" applyNumberFormat="1" applyFill="1" applyBorder="1" applyAlignment="1">
      <alignment/>
      <protection/>
    </xf>
    <xf numFmtId="164" fontId="2" fillId="41" borderId="44" xfId="625" applyNumberFormat="1" applyFill="1" applyBorder="1" applyAlignment="1">
      <alignment/>
      <protection/>
    </xf>
    <xf numFmtId="3" fontId="42" fillId="0" borderId="84" xfId="626" applyNumberFormat="1" applyFill="1" applyBorder="1" applyAlignment="1">
      <alignment/>
      <protection/>
    </xf>
    <xf numFmtId="164" fontId="2" fillId="0" borderId="87" xfId="625" applyNumberFormat="1" applyFill="1" applyBorder="1" applyAlignment="1">
      <alignment/>
      <protection/>
    </xf>
    <xf numFmtId="164" fontId="2" fillId="41" borderId="87" xfId="625" applyNumberFormat="1" applyFill="1" applyBorder="1" applyAlignment="1">
      <alignment/>
      <protection/>
    </xf>
    <xf numFmtId="0" fontId="2" fillId="0" borderId="89" xfId="625" applyNumberFormat="1" applyFill="1" applyBorder="1" applyAlignment="1">
      <alignment/>
      <protection/>
    </xf>
    <xf numFmtId="164" fontId="2" fillId="0" borderId="90" xfId="625" applyNumberFormat="1" applyFill="1" applyBorder="1" applyAlignment="1">
      <alignment/>
      <protection/>
    </xf>
    <xf numFmtId="164" fontId="2" fillId="41" borderId="90" xfId="625" applyNumberFormat="1" applyFill="1" applyBorder="1" applyAlignment="1">
      <alignment/>
      <protection/>
    </xf>
    <xf numFmtId="0" fontId="2" fillId="0" borderId="91" xfId="625" applyNumberFormat="1" applyFill="1" applyBorder="1" applyAlignment="1">
      <alignment/>
      <protection/>
    </xf>
    <xf numFmtId="164" fontId="2" fillId="0" borderId="90" xfId="625" applyNumberFormat="1" applyFill="1" applyBorder="1" applyAlignment="1">
      <alignment horizontal="right"/>
      <protection/>
    </xf>
    <xf numFmtId="164" fontId="2" fillId="41" borderId="90" xfId="625" applyNumberFormat="1" applyFill="1" applyBorder="1" applyAlignment="1">
      <alignment horizontal="right"/>
      <protection/>
    </xf>
    <xf numFmtId="164" fontId="2" fillId="0" borderId="44" xfId="625" applyNumberFormat="1" applyFill="1" applyBorder="1" applyAlignment="1">
      <alignment horizontal="right"/>
      <protection/>
    </xf>
    <xf numFmtId="164" fontId="2" fillId="41" borderId="44" xfId="625" applyNumberFormat="1" applyFill="1" applyBorder="1" applyAlignment="1">
      <alignment horizontal="right"/>
      <protection/>
    </xf>
    <xf numFmtId="0" fontId="2" fillId="35" borderId="91" xfId="625" applyNumberFormat="1" applyBorder="1" applyAlignment="1">
      <alignment/>
      <protection/>
    </xf>
    <xf numFmtId="164" fontId="42" fillId="0" borderId="68" xfId="626" applyNumberFormat="1" applyFill="1" applyBorder="1" applyAlignment="1">
      <alignment/>
      <protection/>
    </xf>
    <xf numFmtId="3" fontId="42" fillId="41" borderId="68" xfId="626" applyNumberFormat="1" applyFill="1" applyBorder="1" applyAlignment="1">
      <alignment/>
      <protection/>
    </xf>
    <xf numFmtId="0" fontId="44" fillId="0" borderId="10" xfId="627" applyNumberFormat="1" applyAlignment="1">
      <alignment horizontal="right" vertical="center"/>
      <protection/>
    </xf>
    <xf numFmtId="49" fontId="44" fillId="0" borderId="10" xfId="627" applyAlignment="1">
      <alignment horizontal="left" vertical="center"/>
      <protection/>
    </xf>
    <xf numFmtId="165" fontId="42" fillId="0" borderId="22" xfId="626" applyNumberFormat="1" applyBorder="1" applyAlignment="1">
      <alignment/>
      <protection/>
    </xf>
    <xf numFmtId="165" fontId="42" fillId="41" borderId="22" xfId="626" applyNumberFormat="1" applyFill="1" applyBorder="1" applyAlignment="1">
      <alignment horizontal="right"/>
      <protection/>
    </xf>
    <xf numFmtId="0" fontId="42" fillId="0" borderId="23" xfId="626" applyNumberFormat="1" applyBorder="1" applyAlignment="1">
      <alignment/>
      <protection/>
    </xf>
    <xf numFmtId="164" fontId="42" fillId="0" borderId="92" xfId="626" applyNumberFormat="1" applyBorder="1" applyAlignment="1">
      <alignment/>
      <protection/>
    </xf>
    <xf numFmtId="164" fontId="42" fillId="41" borderId="92" xfId="626" applyNumberFormat="1" applyFill="1" applyBorder="1" applyAlignment="1">
      <alignment horizontal="right"/>
      <protection/>
    </xf>
    <xf numFmtId="0" fontId="42" fillId="0" borderId="93" xfId="626" applyNumberFormat="1" applyBorder="1" applyAlignment="1">
      <alignment/>
      <protection/>
    </xf>
    <xf numFmtId="165" fontId="2" fillId="35" borderId="86" xfId="625" applyNumberFormat="1" applyBorder="1" applyAlignment="1">
      <alignment/>
      <protection/>
    </xf>
    <xf numFmtId="165" fontId="2" fillId="43" borderId="86" xfId="625" applyNumberFormat="1" applyFill="1" applyBorder="1" applyAlignment="1">
      <alignment horizontal="right"/>
      <protection/>
    </xf>
    <xf numFmtId="0" fontId="2" fillId="35" borderId="16" xfId="625" applyNumberFormat="1" applyBorder="1" applyAlignment="1">
      <alignment/>
      <protection/>
    </xf>
    <xf numFmtId="165" fontId="2" fillId="35" borderId="87" xfId="625" applyNumberFormat="1" applyBorder="1" applyAlignment="1">
      <alignment/>
      <protection/>
    </xf>
    <xf numFmtId="165" fontId="2" fillId="43" borderId="87" xfId="625" applyNumberFormat="1" applyFill="1" applyBorder="1" applyAlignment="1">
      <alignment horizontal="right"/>
      <protection/>
    </xf>
    <xf numFmtId="0" fontId="2" fillId="35" borderId="88" xfId="625" applyNumberFormat="1" applyBorder="1" applyAlignment="1">
      <alignment/>
      <protection/>
    </xf>
    <xf numFmtId="164" fontId="2" fillId="35" borderId="80" xfId="625" applyNumberFormat="1" applyBorder="1" applyAlignment="1">
      <alignment/>
      <protection/>
    </xf>
    <xf numFmtId="164" fontId="2" fillId="43" borderId="80" xfId="625" applyNumberFormat="1" applyFill="1" applyBorder="1" applyAlignment="1">
      <alignment horizontal="right"/>
      <protection/>
    </xf>
    <xf numFmtId="0" fontId="2" fillId="35" borderId="94" xfId="625" applyNumberFormat="1" applyBorder="1" applyAlignment="1">
      <alignment/>
      <protection/>
    </xf>
    <xf numFmtId="164" fontId="2" fillId="35" borderId="44" xfId="625" applyNumberFormat="1" applyBorder="1" applyAlignment="1">
      <alignment/>
      <protection/>
    </xf>
    <xf numFmtId="164" fontId="2" fillId="43" borderId="44" xfId="625" applyNumberFormat="1" applyFill="1" applyBorder="1" applyAlignment="1">
      <alignment horizontal="right"/>
      <protection/>
    </xf>
    <xf numFmtId="164" fontId="2" fillId="35" borderId="86" xfId="625" applyNumberFormat="1" applyBorder="1" applyAlignment="1">
      <alignment/>
      <protection/>
    </xf>
    <xf numFmtId="164" fontId="2" fillId="43" borderId="86" xfId="625" applyNumberFormat="1" applyFill="1" applyBorder="1" applyAlignment="1">
      <alignment horizontal="right"/>
      <protection/>
    </xf>
    <xf numFmtId="164" fontId="2" fillId="35" borderId="90" xfId="625" applyNumberFormat="1" applyBorder="1" applyAlignment="1">
      <alignment/>
      <protection/>
    </xf>
    <xf numFmtId="164" fontId="2" fillId="43" borderId="90" xfId="625" applyNumberFormat="1" applyFill="1" applyBorder="1" applyAlignment="1">
      <alignment horizontal="right"/>
      <protection/>
    </xf>
    <xf numFmtId="164" fontId="42" fillId="41" borderId="68" xfId="626" applyNumberFormat="1" applyFill="1" applyBorder="1" applyAlignment="1">
      <alignment horizontal="right"/>
      <protection/>
    </xf>
    <xf numFmtId="0" fontId="42" fillId="0" borderId="66" xfId="626" applyNumberFormat="1" applyBorder="1" applyAlignment="1">
      <alignment/>
      <protection/>
    </xf>
    <xf numFmtId="164" fontId="47" fillId="37" borderId="95" xfId="630" applyNumberFormat="1" applyBorder="1" applyAlignment="1">
      <alignment/>
      <protection/>
    </xf>
    <xf numFmtId="164" fontId="47" fillId="37" borderId="96" xfId="630" applyNumberFormat="1" applyBorder="1" applyAlignment="1">
      <alignment/>
      <protection/>
    </xf>
    <xf numFmtId="0" fontId="47" fillId="37" borderId="97" xfId="630" applyNumberFormat="1" applyBorder="1" applyAlignment="1">
      <alignment/>
      <protection/>
    </xf>
    <xf numFmtId="164" fontId="2" fillId="0" borderId="79" xfId="628" applyNumberFormat="1" applyFill="1" applyBorder="1" applyAlignment="1">
      <alignment/>
      <protection/>
    </xf>
    <xf numFmtId="164" fontId="2" fillId="36" borderId="79" xfId="628" applyNumberFormat="1" applyBorder="1" applyAlignment="1">
      <alignment/>
      <protection/>
    </xf>
    <xf numFmtId="164" fontId="2" fillId="0" borderId="45" xfId="628" applyNumberFormat="1" applyFill="1" applyBorder="1" applyAlignment="1">
      <alignment/>
      <protection/>
    </xf>
    <xf numFmtId="164" fontId="2" fillId="36" borderId="45" xfId="628" applyNumberFormat="1" applyBorder="1" applyAlignment="1">
      <alignment/>
      <protection/>
    </xf>
    <xf numFmtId="164" fontId="2" fillId="35" borderId="14" xfId="625" applyNumberFormat="1" applyAlignment="1">
      <alignment/>
      <protection/>
    </xf>
    <xf numFmtId="49" fontId="44" fillId="0" borderId="98" xfId="627" applyBorder="1" applyAlignment="1">
      <alignment horizontal="right" vertical="center"/>
      <protection/>
    </xf>
    <xf numFmtId="49" fontId="44" fillId="0" borderId="99" xfId="627" applyBorder="1" applyAlignment="1">
      <alignment horizontal="right" vertical="center"/>
      <protection/>
    </xf>
    <xf numFmtId="0" fontId="44" fillId="0" borderId="10" xfId="627" applyNumberFormat="1" applyFont="1" applyBorder="1" applyAlignment="1">
      <alignment horizontal="right" vertical="center"/>
      <protection/>
    </xf>
    <xf numFmtId="49" fontId="44" fillId="0" borderId="10" xfId="627" applyFont="1" applyBorder="1" applyAlignment="1">
      <alignment horizontal="right" vertical="center"/>
      <protection/>
    </xf>
    <xf numFmtId="0" fontId="47" fillId="37" borderId="97" xfId="630" applyNumberFormat="1" applyFont="1" applyBorder="1" applyAlignment="1">
      <alignment/>
      <protection/>
    </xf>
    <xf numFmtId="164" fontId="2" fillId="0" borderId="80" xfId="628" applyNumberFormat="1" applyFill="1" applyBorder="1" applyAlignment="1">
      <alignment/>
      <protection/>
    </xf>
    <xf numFmtId="164" fontId="2" fillId="36" borderId="80" xfId="628" applyNumberFormat="1" applyBorder="1" applyAlignment="1">
      <alignment/>
      <protection/>
    </xf>
    <xf numFmtId="164" fontId="2" fillId="0" borderId="44" xfId="628" applyNumberFormat="1" applyFill="1" applyBorder="1" applyAlignment="1">
      <alignment/>
      <protection/>
    </xf>
    <xf numFmtId="164" fontId="2" fillId="36" borderId="44" xfId="628" applyNumberFormat="1" applyBorder="1" applyAlignment="1">
      <alignment/>
      <protection/>
    </xf>
    <xf numFmtId="49" fontId="44" fillId="0" borderId="100" xfId="627" applyBorder="1" applyAlignment="1">
      <alignment horizontal="right" vertical="center"/>
      <protection/>
    </xf>
    <xf numFmtId="49" fontId="54" fillId="0" borderId="10" xfId="627" applyFont="1" applyAlignment="1">
      <alignment horizontal="left" vertical="center"/>
      <protection/>
    </xf>
    <xf numFmtId="0" fontId="44" fillId="0" borderId="100" xfId="627" applyNumberFormat="1" applyBorder="1" applyAlignment="1">
      <alignment horizontal="right" vertical="center"/>
      <protection/>
    </xf>
    <xf numFmtId="49" fontId="44" fillId="0" borderId="0" xfId="627" applyBorder="1" applyAlignment="1">
      <alignment horizontal="left" vertical="center"/>
      <protection/>
    </xf>
    <xf numFmtId="0" fontId="61" fillId="0" borderId="0" xfId="23" applyNumberFormat="1" applyFont="1" applyAlignment="1">
      <alignment horizontal="left"/>
      <protection/>
    </xf>
    <xf numFmtId="164" fontId="47" fillId="37" borderId="95" xfId="630" applyNumberFormat="1" applyBorder="1" applyAlignment="1">
      <alignment horizontal="right"/>
      <protection/>
    </xf>
    <xf numFmtId="164" fontId="2" fillId="35" borderId="80" xfId="625" applyNumberFormat="1" applyBorder="1" applyAlignment="1">
      <alignment horizontal="right"/>
      <protection/>
    </xf>
    <xf numFmtId="164" fontId="2" fillId="0" borderId="80" xfId="628" applyNumberFormat="1" applyFill="1" applyBorder="1" applyAlignment="1">
      <alignment horizontal="right"/>
      <protection/>
    </xf>
    <xf numFmtId="164" fontId="2" fillId="36" borderId="80" xfId="628" applyNumberFormat="1" applyBorder="1" applyAlignment="1">
      <alignment horizontal="right"/>
      <protection/>
    </xf>
    <xf numFmtId="164" fontId="2" fillId="35" borderId="44" xfId="625" applyNumberFormat="1" applyBorder="1" applyAlignment="1">
      <alignment horizontal="right"/>
      <protection/>
    </xf>
    <xf numFmtId="164" fontId="2" fillId="0" borderId="44" xfId="628" applyNumberFormat="1" applyFill="1" applyBorder="1" applyAlignment="1">
      <alignment horizontal="right"/>
      <protection/>
    </xf>
    <xf numFmtId="164" fontId="2" fillId="36" borderId="44" xfId="628" applyNumberFormat="1" applyBorder="1" applyAlignment="1">
      <alignment horizontal="right"/>
      <protection/>
    </xf>
    <xf numFmtId="164" fontId="27" fillId="0" borderId="101" xfId="630" applyNumberFormat="1" applyFont="1" applyFill="1" applyBorder="1" applyAlignment="1">
      <alignment/>
      <protection/>
    </xf>
    <xf numFmtId="164" fontId="27" fillId="0" borderId="102" xfId="630" applyNumberFormat="1" applyFont="1" applyFill="1" applyBorder="1" applyAlignment="1">
      <alignment/>
      <protection/>
    </xf>
    <xf numFmtId="164" fontId="27" fillId="44" borderId="101" xfId="630" applyNumberFormat="1" applyFont="1" applyFill="1" applyBorder="1" applyAlignment="1">
      <alignment/>
      <protection/>
    </xf>
    <xf numFmtId="164" fontId="27" fillId="41" borderId="103" xfId="630" applyNumberFormat="1" applyFont="1" applyFill="1" applyBorder="1" applyAlignment="1">
      <alignment/>
      <protection/>
    </xf>
    <xf numFmtId="0" fontId="27" fillId="44" borderId="104" xfId="630" applyNumberFormat="1" applyFont="1" applyFill="1" applyBorder="1" applyAlignment="1">
      <alignment/>
      <protection/>
    </xf>
    <xf numFmtId="164" fontId="2" fillId="0" borderId="79" xfId="625" applyNumberFormat="1" applyFill="1" applyBorder="1" applyAlignment="1">
      <alignment/>
      <protection/>
    </xf>
    <xf numFmtId="164" fontId="2" fillId="0" borderId="46" xfId="625" applyNumberFormat="1" applyFill="1" applyBorder="1" applyAlignment="1">
      <alignment/>
      <protection/>
    </xf>
    <xf numFmtId="49" fontId="44" fillId="0" borderId="98" xfId="627" applyFill="1" applyBorder="1" applyAlignment="1">
      <alignment horizontal="right" vertical="center"/>
      <protection/>
    </xf>
    <xf numFmtId="49" fontId="47" fillId="0" borderId="10" xfId="627" applyFont="1" applyBorder="1" applyAlignment="1">
      <alignment horizontal="center" vertical="center"/>
      <protection/>
    </xf>
    <xf numFmtId="164" fontId="42" fillId="36" borderId="105" xfId="629" applyBorder="1" applyAlignment="1">
      <alignment horizontal="right"/>
      <protection/>
    </xf>
    <xf numFmtId="164" fontId="42" fillId="36" borderId="87" xfId="629" applyBorder="1" applyAlignment="1">
      <alignment horizontal="right"/>
      <protection/>
    </xf>
    <xf numFmtId="164" fontId="42" fillId="36" borderId="88" xfId="629" applyBorder="1" applyAlignment="1">
      <alignment horizontal="right"/>
      <protection/>
    </xf>
    <xf numFmtId="164" fontId="42" fillId="36" borderId="89" xfId="629" applyBorder="1" applyAlignment="1">
      <alignment/>
      <protection/>
    </xf>
    <xf numFmtId="164" fontId="2" fillId="35" borderId="0" xfId="625" applyNumberFormat="1" applyBorder="1" applyAlignment="1">
      <alignment horizontal="right"/>
      <protection/>
    </xf>
    <xf numFmtId="164" fontId="2" fillId="35" borderId="79" xfId="625" applyNumberFormat="1" applyBorder="1" applyAlignment="1">
      <alignment horizontal="right"/>
      <protection/>
    </xf>
    <xf numFmtId="164" fontId="2" fillId="35" borderId="14" xfId="625" applyNumberFormat="1" applyAlignment="1">
      <alignment horizontal="right"/>
      <protection/>
    </xf>
    <xf numFmtId="164" fontId="2" fillId="35" borderId="45" xfId="625" applyNumberFormat="1" applyBorder="1" applyAlignment="1">
      <alignment horizontal="right"/>
      <protection/>
    </xf>
    <xf numFmtId="164" fontId="42" fillId="36" borderId="16" xfId="629" applyAlignment="1">
      <alignment/>
      <protection/>
    </xf>
    <xf numFmtId="164" fontId="2" fillId="0" borderId="15" xfId="626" applyNumberFormat="1" applyFont="1" applyAlignment="1">
      <alignment horizontal="right"/>
      <protection/>
    </xf>
    <xf numFmtId="0" fontId="2" fillId="0" borderId="15" xfId="626" applyNumberFormat="1" applyFont="1" applyAlignment="1">
      <alignment/>
      <protection/>
    </xf>
    <xf numFmtId="164" fontId="2" fillId="0" borderId="14" xfId="628" applyNumberFormat="1" applyFill="1" applyAlignment="1">
      <alignment horizontal="right"/>
      <protection/>
    </xf>
    <xf numFmtId="164" fontId="2" fillId="0" borderId="45" xfId="628" applyNumberFormat="1" applyFill="1" applyBorder="1" applyAlignment="1">
      <alignment horizontal="right"/>
      <protection/>
    </xf>
    <xf numFmtId="164" fontId="2" fillId="0" borderId="106" xfId="628" applyNumberFormat="1" applyFill="1" applyBorder="1" applyAlignment="1">
      <alignment horizontal="right"/>
      <protection/>
    </xf>
    <xf numFmtId="164" fontId="2" fillId="0" borderId="73" xfId="628" applyNumberFormat="1" applyFill="1" applyBorder="1" applyAlignment="1">
      <alignment horizontal="right"/>
      <protection/>
    </xf>
    <xf numFmtId="164" fontId="47" fillId="37" borderId="97" xfId="630" applyNumberFormat="1" applyBorder="1" applyAlignment="1">
      <alignment horizontal="right"/>
      <protection/>
    </xf>
    <xf numFmtId="164" fontId="47" fillId="37" borderId="96" xfId="630" applyNumberFormat="1" applyBorder="1" applyAlignment="1">
      <alignment horizontal="right"/>
      <protection/>
    </xf>
    <xf numFmtId="164" fontId="2" fillId="36" borderId="14" xfId="628" applyNumberFormat="1" applyAlignment="1">
      <alignment horizontal="right"/>
      <protection/>
    </xf>
    <xf numFmtId="164" fontId="2" fillId="36" borderId="79" xfId="628" applyNumberFormat="1" applyBorder="1" applyAlignment="1">
      <alignment horizontal="right"/>
      <protection/>
    </xf>
    <xf numFmtId="164" fontId="2" fillId="36" borderId="45" xfId="628" applyNumberFormat="1" applyBorder="1" applyAlignment="1">
      <alignment horizontal="right"/>
      <protection/>
    </xf>
    <xf numFmtId="164" fontId="2" fillId="36" borderId="106" xfId="628" applyNumberFormat="1" applyBorder="1" applyAlignment="1">
      <alignment horizontal="right"/>
      <protection/>
    </xf>
    <xf numFmtId="164" fontId="2" fillId="36" borderId="107" xfId="628" applyNumberFormat="1" applyBorder="1" applyAlignment="1">
      <alignment horizontal="right"/>
      <protection/>
    </xf>
    <xf numFmtId="164" fontId="2" fillId="36" borderId="73" xfId="628" applyNumberFormat="1" applyBorder="1" applyAlignment="1">
      <alignment horizontal="right"/>
      <protection/>
    </xf>
    <xf numFmtId="49" fontId="44" fillId="0" borderId="10" xfId="627" applyFont="1" applyAlignment="1">
      <alignment horizontal="right" vertical="center" wrapText="1"/>
      <protection/>
    </xf>
    <xf numFmtId="0" fontId="0" fillId="0" borderId="0" xfId="0" applyAlignment="1">
      <alignment horizontal="right"/>
    </xf>
    <xf numFmtId="164" fontId="47" fillId="37" borderId="99" xfId="630" applyNumberFormat="1" applyBorder="1" applyAlignment="1">
      <alignment horizontal="right"/>
      <protection/>
    </xf>
    <xf numFmtId="49" fontId="47" fillId="37" borderId="108" xfId="630" applyBorder="1" applyAlignment="1">
      <alignment/>
      <protection/>
    </xf>
    <xf numFmtId="164" fontId="2" fillId="36" borderId="109" xfId="628" applyNumberFormat="1" applyBorder="1" applyAlignment="1">
      <alignment horizontal="right"/>
      <protection/>
    </xf>
    <xf numFmtId="49" fontId="44" fillId="0" borderId="10" xfId="627" applyFont="1" applyAlignment="1">
      <alignment horizontal="right" vertical="top" wrapText="1"/>
      <protection/>
    </xf>
    <xf numFmtId="164" fontId="47" fillId="0" borderId="0" xfId="630" applyNumberFormat="1" applyFill="1" applyBorder="1" applyAlignment="1">
      <alignment/>
      <protection/>
    </xf>
    <xf numFmtId="0" fontId="47" fillId="0" borderId="110" xfId="630" applyNumberFormat="1" applyFill="1" applyBorder="1" applyAlignment="1">
      <alignment/>
      <protection/>
    </xf>
    <xf numFmtId="164" fontId="47" fillId="37" borderId="31" xfId="630" applyNumberFormat="1" applyBorder="1" applyAlignment="1">
      <alignment/>
      <protection/>
    </xf>
    <xf numFmtId="0" fontId="47" fillId="37" borderId="10" xfId="630" applyNumberFormat="1" applyFill="1" applyAlignment="1">
      <alignment/>
      <protection/>
    </xf>
    <xf numFmtId="164" fontId="42" fillId="36" borderId="87" xfId="629" applyNumberFormat="1" applyBorder="1" applyAlignment="1">
      <alignment horizontal="right"/>
      <protection/>
    </xf>
    <xf numFmtId="164" fontId="42" fillId="36" borderId="88" xfId="629" applyNumberFormat="1" applyBorder="1" applyAlignment="1">
      <alignment/>
      <protection/>
    </xf>
    <xf numFmtId="0" fontId="42" fillId="0" borderId="89" xfId="629" applyNumberFormat="1" applyFill="1" applyBorder="1" applyAlignment="1">
      <alignment/>
      <protection/>
    </xf>
    <xf numFmtId="164" fontId="2" fillId="0" borderId="80" xfId="625" applyNumberFormat="1" applyFill="1" applyBorder="1" applyAlignment="1">
      <alignment horizontal="right"/>
      <protection/>
    </xf>
    <xf numFmtId="0" fontId="42" fillId="0" borderId="14" xfId="625" applyNumberFormat="1" applyFont="1" applyFill="1" applyAlignment="1">
      <alignment/>
      <protection/>
    </xf>
    <xf numFmtId="164" fontId="42" fillId="0" borderId="111" xfId="626" applyNumberFormat="1" applyFill="1" applyBorder="1" applyAlignment="1">
      <alignment horizontal="right"/>
      <protection/>
    </xf>
    <xf numFmtId="164" fontId="42" fillId="0" borderId="111" xfId="626" applyNumberFormat="1" applyBorder="1" applyAlignment="1">
      <alignment horizontal="right"/>
      <protection/>
    </xf>
    <xf numFmtId="164" fontId="42" fillId="0" borderId="112" xfId="626" applyNumberFormat="1" applyBorder="1" applyAlignment="1">
      <alignment/>
      <protection/>
    </xf>
    <xf numFmtId="164" fontId="42" fillId="41" borderId="112" xfId="626" applyNumberFormat="1" applyFill="1" applyBorder="1" applyAlignment="1">
      <alignment/>
      <protection/>
    </xf>
    <xf numFmtId="0" fontId="42" fillId="0" borderId="15" xfId="626" applyNumberFormat="1" applyFill="1" applyAlignment="1">
      <alignment/>
      <protection/>
    </xf>
    <xf numFmtId="164" fontId="2" fillId="35" borderId="79" xfId="628" applyNumberFormat="1" applyFill="1" applyBorder="1" applyAlignment="1">
      <alignment/>
      <protection/>
    </xf>
    <xf numFmtId="164" fontId="2" fillId="43" borderId="79" xfId="628" applyNumberFormat="1" applyFill="1" applyBorder="1" applyAlignment="1">
      <alignment/>
      <protection/>
    </xf>
    <xf numFmtId="0" fontId="42" fillId="0" borderId="15" xfId="626" applyNumberFormat="1" applyFill="1" applyAlignment="1">
      <alignment horizontal="left"/>
      <protection/>
    </xf>
    <xf numFmtId="0" fontId="2" fillId="0" borderId="44" xfId="625" applyNumberFormat="1" applyFill="1" applyBorder="1" applyAlignment="1">
      <alignment horizontal="right"/>
      <protection/>
    </xf>
    <xf numFmtId="0" fontId="2" fillId="35" borderId="44" xfId="625" applyNumberFormat="1" applyBorder="1" applyAlignment="1">
      <alignment horizontal="right"/>
      <protection/>
    </xf>
    <xf numFmtId="0" fontId="2" fillId="0" borderId="45" xfId="628" applyNumberFormat="1" applyFill="1" applyBorder="1" applyAlignment="1">
      <alignment/>
      <protection/>
    </xf>
    <xf numFmtId="0" fontId="2" fillId="36" borderId="45" xfId="628" applyNumberFormat="1" applyBorder="1" applyAlignment="1">
      <alignment/>
      <protection/>
    </xf>
    <xf numFmtId="0" fontId="42" fillId="0" borderId="111" xfId="626" applyFill="1" applyBorder="1" applyAlignment="1">
      <alignment horizontal="right"/>
      <protection/>
    </xf>
    <xf numFmtId="0" fontId="42" fillId="0" borderId="111" xfId="626" applyBorder="1" applyAlignment="1">
      <alignment horizontal="right"/>
      <protection/>
    </xf>
    <xf numFmtId="0" fontId="42" fillId="0" borderId="112" xfId="626" applyBorder="1" applyAlignment="1">
      <alignment/>
      <protection/>
    </xf>
    <xf numFmtId="0" fontId="42" fillId="0" borderId="15" xfId="626" applyNumberFormat="1" applyAlignment="1">
      <alignment horizontal="left"/>
      <protection/>
    </xf>
    <xf numFmtId="49" fontId="44" fillId="0" borderId="100" xfId="627" applyFill="1" applyBorder="1" applyAlignment="1">
      <alignment horizontal="right" vertical="center"/>
      <protection/>
    </xf>
    <xf numFmtId="0" fontId="44" fillId="0" borderId="31" xfId="627" applyNumberFormat="1" applyBorder="1" applyAlignment="1">
      <alignment horizontal="right" vertical="center"/>
      <protection/>
    </xf>
    <xf numFmtId="49" fontId="44" fillId="0" borderId="0" xfId="627" applyFont="1" applyBorder="1" applyAlignment="1">
      <alignment horizontal="left" vertical="center"/>
      <protection/>
    </xf>
    <xf numFmtId="164" fontId="47" fillId="37" borderId="100" xfId="630" applyNumberFormat="1" applyBorder="1" applyAlignment="1">
      <alignment horizontal="right"/>
      <protection/>
    </xf>
    <xf numFmtId="0" fontId="47" fillId="37" borderId="10" xfId="630" applyNumberFormat="1" applyAlignment="1">
      <alignment/>
      <protection/>
    </xf>
    <xf numFmtId="0" fontId="42" fillId="36" borderId="89" xfId="629" applyNumberFormat="1" applyBorder="1" applyAlignment="1">
      <alignment/>
      <protection/>
    </xf>
    <xf numFmtId="164" fontId="2" fillId="35" borderId="80" xfId="625" applyNumberFormat="1" applyBorder="1" applyAlignment="1" quotePrefix="1">
      <alignment horizontal="right"/>
      <protection/>
    </xf>
    <xf numFmtId="164" fontId="2" fillId="35" borderId="80" xfId="625" applyNumberFormat="1" applyFill="1" applyBorder="1" applyAlignment="1">
      <alignment horizontal="right"/>
      <protection/>
    </xf>
    <xf numFmtId="164" fontId="2" fillId="35" borderId="80" xfId="625" applyNumberFormat="1" applyFill="1" applyBorder="1" applyAlignment="1" quotePrefix="1">
      <alignment horizontal="right"/>
      <protection/>
    </xf>
    <xf numFmtId="164" fontId="42" fillId="43" borderId="87" xfId="629" applyNumberFormat="1" applyFill="1" applyBorder="1" applyAlignment="1">
      <alignment horizontal="right"/>
      <protection/>
    </xf>
    <xf numFmtId="0" fontId="2" fillId="43" borderId="44" xfId="625" applyNumberFormat="1" applyFill="1" applyBorder="1" applyAlignment="1">
      <alignment horizontal="right"/>
      <protection/>
    </xf>
    <xf numFmtId="0" fontId="42" fillId="0" borderId="113" xfId="626" applyBorder="1" applyAlignment="1">
      <alignment horizontal="right"/>
      <protection/>
    </xf>
    <xf numFmtId="164" fontId="42" fillId="0" borderId="114" xfId="629" applyNumberFormat="1" applyFill="1" applyBorder="1" applyAlignment="1">
      <alignment horizontal="right"/>
      <protection/>
    </xf>
    <xf numFmtId="164" fontId="42" fillId="45" borderId="114" xfId="629" applyNumberFormat="1" applyFill="1" applyBorder="1" applyAlignment="1">
      <alignment horizontal="right"/>
      <protection/>
    </xf>
    <xf numFmtId="0" fontId="42" fillId="0" borderId="115" xfId="629" applyNumberFormat="1" applyFill="1" applyBorder="1" applyAlignment="1">
      <alignment/>
      <protection/>
    </xf>
    <xf numFmtId="0" fontId="42" fillId="0" borderId="28" xfId="629" applyNumberFormat="1" applyFill="1" applyBorder="1" applyAlignment="1">
      <alignment horizontal="right"/>
      <protection/>
    </xf>
    <xf numFmtId="0" fontId="2" fillId="36" borderId="45" xfId="628" applyNumberFormat="1" applyFill="1" applyBorder="1" applyAlignment="1">
      <alignment/>
      <protection/>
    </xf>
    <xf numFmtId="0" fontId="42" fillId="0" borderId="30" xfId="629" applyNumberFormat="1" applyFill="1" applyBorder="1" applyAlignment="1">
      <alignment/>
      <protection/>
    </xf>
    <xf numFmtId="164" fontId="47" fillId="37" borderId="31" xfId="630" applyNumberFormat="1" applyBorder="1" applyAlignment="1">
      <alignment horizontal="right"/>
      <protection/>
    </xf>
    <xf numFmtId="164" fontId="42" fillId="36" borderId="88" xfId="629" applyNumberFormat="1" applyBorder="1" applyAlignment="1">
      <alignment horizontal="right"/>
      <protection/>
    </xf>
    <xf numFmtId="164" fontId="42" fillId="36" borderId="89" xfId="629" applyNumberFormat="1" applyBorder="1" applyAlignment="1">
      <alignment horizontal="right"/>
      <protection/>
    </xf>
    <xf numFmtId="49" fontId="45" fillId="0" borderId="10" xfId="627" applyFont="1" applyAlignment="1">
      <alignment/>
      <protection/>
    </xf>
    <xf numFmtId="164" fontId="0" fillId="0" borderId="0" xfId="0" applyNumberFormat="1"/>
    <xf numFmtId="0" fontId="23" fillId="0" borderId="0" xfId="22" applyFont="1" applyAlignment="1">
      <alignment vertical="top"/>
      <protection/>
    </xf>
    <xf numFmtId="164" fontId="2" fillId="0" borderId="0" xfId="625" applyNumberFormat="1" applyFill="1" applyBorder="1" applyAlignment="1">
      <alignment horizontal="right"/>
      <protection/>
    </xf>
    <xf numFmtId="164" fontId="47" fillId="0" borderId="96" xfId="630" applyNumberFormat="1" applyFill="1" applyBorder="1" applyAlignment="1">
      <alignment horizontal="right"/>
      <protection/>
    </xf>
    <xf numFmtId="9" fontId="47" fillId="37" borderId="95" xfId="630" applyNumberFormat="1" applyBorder="1" applyAlignment="1">
      <alignment/>
      <protection/>
    </xf>
    <xf numFmtId="9" fontId="47" fillId="37" borderId="96" xfId="630" applyNumberFormat="1" applyBorder="1" applyAlignment="1">
      <alignment/>
      <protection/>
    </xf>
    <xf numFmtId="9" fontId="2" fillId="35" borderId="80" xfId="625" applyNumberFormat="1" applyBorder="1" applyAlignment="1">
      <alignment/>
      <protection/>
    </xf>
    <xf numFmtId="164" fontId="2" fillId="35" borderId="79" xfId="625" applyNumberFormat="1" applyBorder="1" applyAlignment="1">
      <alignment/>
      <protection/>
    </xf>
    <xf numFmtId="9" fontId="2" fillId="35" borderId="79" xfId="625" applyNumberFormat="1" applyBorder="1" applyAlignment="1">
      <alignment/>
      <protection/>
    </xf>
    <xf numFmtId="9" fontId="2" fillId="0" borderId="80" xfId="628" applyNumberFormat="1" applyFill="1" applyBorder="1" applyAlignment="1">
      <alignment/>
      <protection/>
    </xf>
    <xf numFmtId="9" fontId="2" fillId="36" borderId="80" xfId="628" applyNumberFormat="1" applyBorder="1" applyAlignment="1">
      <alignment/>
      <protection/>
    </xf>
    <xf numFmtId="9" fontId="2" fillId="35" borderId="44" xfId="625" applyNumberFormat="1" applyBorder="1" applyAlignment="1">
      <alignment/>
      <protection/>
    </xf>
    <xf numFmtId="164" fontId="2" fillId="35" borderId="45" xfId="625" applyNumberFormat="1" applyBorder="1" applyAlignment="1">
      <alignment/>
      <protection/>
    </xf>
    <xf numFmtId="9" fontId="2" fillId="35" borderId="45" xfId="625" applyNumberFormat="1" applyBorder="1" applyAlignment="1">
      <alignment/>
      <protection/>
    </xf>
    <xf numFmtId="9" fontId="2" fillId="0" borderId="44" xfId="628" applyNumberFormat="1" applyFill="1" applyBorder="1" applyAlignment="1">
      <alignment/>
      <protection/>
    </xf>
    <xf numFmtId="9" fontId="2" fillId="36" borderId="44" xfId="628" applyNumberFormat="1" applyBorder="1" applyAlignment="1">
      <alignment/>
      <protection/>
    </xf>
    <xf numFmtId="10" fontId="2" fillId="35" borderId="46" xfId="625" applyNumberFormat="1" applyBorder="1" applyAlignment="1">
      <alignment/>
      <protection/>
    </xf>
    <xf numFmtId="0" fontId="2" fillId="35" borderId="47" xfId="625" applyNumberFormat="1" applyBorder="1" applyAlignment="1">
      <alignment/>
      <protection/>
    </xf>
    <xf numFmtId="0" fontId="2" fillId="35" borderId="46" xfId="625" applyNumberFormat="1" applyBorder="1" applyAlignment="1">
      <alignment/>
      <protection/>
    </xf>
    <xf numFmtId="0" fontId="2" fillId="0" borderId="46" xfId="628" applyNumberFormat="1" applyFill="1" applyBorder="1" applyAlignment="1">
      <alignment/>
      <protection/>
    </xf>
    <xf numFmtId="0" fontId="2" fillId="0" borderId="47" xfId="628" applyNumberFormat="1" applyFill="1" applyBorder="1" applyAlignment="1">
      <alignment/>
      <protection/>
    </xf>
    <xf numFmtId="0" fontId="0" fillId="0" borderId="79" xfId="0" applyBorder="1"/>
    <xf numFmtId="0" fontId="0" fillId="0" borderId="0" xfId="0" applyBorder="1"/>
    <xf numFmtId="164" fontId="0" fillId="0" borderId="0" xfId="0" applyNumberFormat="1" applyBorder="1"/>
    <xf numFmtId="9" fontId="0" fillId="0" borderId="0" xfId="0" applyNumberFormat="1" applyBorder="1"/>
    <xf numFmtId="3" fontId="47" fillId="37" borderId="96" xfId="630" applyNumberFormat="1" applyBorder="1" applyAlignment="1">
      <alignment/>
      <protection/>
    </xf>
    <xf numFmtId="3" fontId="2" fillId="0" borderId="79" xfId="628" applyFill="1" applyBorder="1" applyAlignment="1">
      <alignment/>
      <protection/>
    </xf>
    <xf numFmtId="3" fontId="2" fillId="36" borderId="79" xfId="628" applyBorder="1" applyAlignment="1">
      <alignment/>
      <protection/>
    </xf>
    <xf numFmtId="3" fontId="2" fillId="0" borderId="45" xfId="628" applyFill="1" applyBorder="1" applyAlignment="1">
      <alignment/>
      <protection/>
    </xf>
    <xf numFmtId="3" fontId="2" fillId="36" borderId="45" xfId="628" applyBorder="1" applyAlignment="1">
      <alignment/>
      <protection/>
    </xf>
    <xf numFmtId="10" fontId="2" fillId="35" borderId="80" xfId="625" applyNumberFormat="1" applyBorder="1" applyAlignment="1">
      <alignment horizontal="right"/>
      <protection/>
    </xf>
    <xf numFmtId="10" fontId="2" fillId="35" borderId="79" xfId="625" applyNumberFormat="1" applyBorder="1" applyAlignment="1">
      <alignment horizontal="right"/>
      <protection/>
    </xf>
    <xf numFmtId="9" fontId="2" fillId="35" borderId="80" xfId="625" applyNumberFormat="1" applyBorder="1" applyAlignment="1">
      <alignment horizontal="right"/>
      <protection/>
    </xf>
    <xf numFmtId="9" fontId="2" fillId="0" borderId="80" xfId="628" applyNumberFormat="1" applyFill="1" applyBorder="1" applyAlignment="1">
      <alignment horizontal="right"/>
      <protection/>
    </xf>
    <xf numFmtId="164" fontId="2" fillId="0" borderId="79" xfId="628" applyNumberFormat="1" applyFill="1" applyBorder="1" applyAlignment="1">
      <alignment horizontal="right"/>
      <protection/>
    </xf>
    <xf numFmtId="9" fontId="2" fillId="36" borderId="80" xfId="628" applyNumberFormat="1" applyBorder="1" applyAlignment="1">
      <alignment horizontal="right"/>
      <protection/>
    </xf>
    <xf numFmtId="0" fontId="2" fillId="35" borderId="0" xfId="625" applyNumberFormat="1" applyBorder="1" applyAlignment="1">
      <alignment horizontal="left"/>
      <protection/>
    </xf>
    <xf numFmtId="10" fontId="2" fillId="35" borderId="44" xfId="625" applyNumberFormat="1" applyBorder="1" applyAlignment="1">
      <alignment horizontal="right"/>
      <protection/>
    </xf>
    <xf numFmtId="10" fontId="2" fillId="35" borderId="14" xfId="625" applyNumberFormat="1" applyAlignment="1">
      <alignment horizontal="right"/>
      <protection/>
    </xf>
    <xf numFmtId="9" fontId="2" fillId="35" borderId="44" xfId="625" applyNumberFormat="1" applyBorder="1" applyAlignment="1">
      <alignment horizontal="right"/>
      <protection/>
    </xf>
    <xf numFmtId="9" fontId="2" fillId="0" borderId="44" xfId="628" applyNumberFormat="1" applyFill="1" applyBorder="1" applyAlignment="1">
      <alignment horizontal="right" vertical="center"/>
      <protection/>
    </xf>
    <xf numFmtId="9" fontId="2" fillId="36" borderId="44" xfId="628" applyNumberFormat="1" applyBorder="1" applyAlignment="1">
      <alignment horizontal="right" vertical="center"/>
      <protection/>
    </xf>
    <xf numFmtId="0" fontId="2" fillId="35" borderId="14" xfId="625" applyNumberFormat="1" applyAlignment="1">
      <alignment horizontal="left"/>
      <protection/>
    </xf>
    <xf numFmtId="10" fontId="2" fillId="35" borderId="45" xfId="625" applyNumberFormat="1" applyBorder="1" applyAlignment="1">
      <alignment horizontal="right"/>
      <protection/>
    </xf>
    <xf numFmtId="9" fontId="2" fillId="0" borderId="44" xfId="628" applyNumberFormat="1" applyFill="1" applyBorder="1" applyAlignment="1">
      <alignment horizontal="right"/>
      <protection/>
    </xf>
    <xf numFmtId="9" fontId="2" fillId="36" borderId="44" xfId="628" applyNumberFormat="1" applyBorder="1" applyAlignment="1">
      <alignment horizontal="right"/>
      <protection/>
    </xf>
    <xf numFmtId="3" fontId="2" fillId="0" borderId="44" xfId="628" applyFill="1" applyBorder="1" applyAlignment="1">
      <alignment horizontal="right"/>
      <protection/>
    </xf>
    <xf numFmtId="3" fontId="2" fillId="36" borderId="44" xfId="628" applyBorder="1" applyAlignment="1">
      <alignment horizontal="right"/>
      <protection/>
    </xf>
    <xf numFmtId="9" fontId="2" fillId="35" borderId="45" xfId="625" applyNumberFormat="1" applyBorder="1" applyAlignment="1">
      <alignment horizontal="right"/>
      <protection/>
    </xf>
    <xf numFmtId="0" fontId="2" fillId="35" borderId="45" xfId="625" applyNumberFormat="1" applyBorder="1" applyAlignment="1">
      <alignment horizontal="right"/>
      <protection/>
    </xf>
    <xf numFmtId="49" fontId="44" fillId="0" borderId="0" xfId="627" applyBorder="1" applyAlignment="1">
      <alignment horizontal="center" vertical="center"/>
      <protection/>
    </xf>
    <xf numFmtId="164" fontId="47" fillId="37" borderId="98" xfId="630" applyNumberFormat="1" applyBorder="1" applyAlignment="1">
      <alignment horizontal="right"/>
      <protection/>
    </xf>
    <xf numFmtId="164" fontId="64" fillId="41" borderId="116" xfId="630" applyNumberFormat="1" applyFont="1" applyFill="1" applyBorder="1" applyAlignment="1">
      <alignment horizontal="right"/>
      <protection/>
    </xf>
    <xf numFmtId="164" fontId="64" fillId="41" borderId="117" xfId="630" applyNumberFormat="1" applyFont="1" applyFill="1" applyBorder="1" applyAlignment="1">
      <alignment horizontal="right"/>
      <protection/>
    </xf>
    <xf numFmtId="164" fontId="2" fillId="41" borderId="80" xfId="628" applyNumberFormat="1" applyFill="1" applyBorder="1" applyAlignment="1">
      <alignment horizontal="right"/>
      <protection/>
    </xf>
    <xf numFmtId="164" fontId="2" fillId="41" borderId="79" xfId="628" applyNumberFormat="1" applyFill="1" applyBorder="1" applyAlignment="1">
      <alignment horizontal="right"/>
      <protection/>
    </xf>
    <xf numFmtId="164" fontId="2" fillId="41" borderId="44" xfId="628" applyNumberFormat="1" applyFill="1" applyBorder="1" applyAlignment="1">
      <alignment horizontal="right"/>
      <protection/>
    </xf>
    <xf numFmtId="164" fontId="2" fillId="41" borderId="45" xfId="628" applyNumberFormat="1" applyFill="1" applyBorder="1" applyAlignment="1">
      <alignment horizontal="right"/>
      <protection/>
    </xf>
    <xf numFmtId="164" fontId="42" fillId="41" borderId="89" xfId="629" applyNumberFormat="1" applyFill="1" applyBorder="1" applyAlignment="1">
      <alignment horizontal="right"/>
      <protection/>
    </xf>
    <xf numFmtId="164" fontId="42" fillId="41" borderId="87" xfId="629" applyNumberFormat="1" applyFill="1" applyBorder="1" applyAlignment="1">
      <alignment horizontal="right"/>
      <protection/>
    </xf>
    <xf numFmtId="164" fontId="42" fillId="41" borderId="88" xfId="629" applyNumberFormat="1" applyFill="1" applyBorder="1" applyAlignment="1">
      <alignment horizontal="right"/>
      <protection/>
    </xf>
    <xf numFmtId="0" fontId="42" fillId="41" borderId="89" xfId="629" applyNumberFormat="1" applyFill="1" applyBorder="1" applyAlignment="1">
      <alignment/>
      <protection/>
    </xf>
    <xf numFmtId="164" fontId="42" fillId="41" borderId="16" xfId="629" applyNumberFormat="1" applyFill="1" applyAlignment="1">
      <alignment horizontal="right"/>
      <protection/>
    </xf>
    <xf numFmtId="164" fontId="42" fillId="41" borderId="86" xfId="629" applyNumberFormat="1" applyFill="1" applyBorder="1" applyAlignment="1">
      <alignment horizontal="right"/>
      <protection/>
    </xf>
    <xf numFmtId="164" fontId="42" fillId="41" borderId="118" xfId="629" applyNumberFormat="1" applyFill="1" applyBorder="1" applyAlignment="1">
      <alignment horizontal="right"/>
      <protection/>
    </xf>
    <xf numFmtId="0" fontId="42" fillId="41" borderId="16" xfId="629" applyNumberFormat="1" applyFill="1" applyAlignment="1">
      <alignment/>
      <protection/>
    </xf>
    <xf numFmtId="164" fontId="42" fillId="0" borderId="15" xfId="626" applyNumberFormat="1" applyFill="1" applyAlignment="1">
      <alignment horizontal="right"/>
      <protection/>
    </xf>
    <xf numFmtId="164" fontId="42" fillId="41" borderId="111" xfId="626" applyNumberFormat="1" applyFill="1" applyBorder="1" applyAlignment="1">
      <alignment horizontal="right"/>
      <protection/>
    </xf>
    <xf numFmtId="164" fontId="42" fillId="41" borderId="112" xfId="626" applyNumberFormat="1" applyFill="1" applyBorder="1" applyAlignment="1">
      <alignment horizontal="right"/>
      <protection/>
    </xf>
    <xf numFmtId="0" fontId="42" fillId="0" borderId="15" xfId="626" applyFill="1" applyAlignment="1">
      <alignment/>
      <protection/>
    </xf>
    <xf numFmtId="167" fontId="47" fillId="37" borderId="95" xfId="630" applyNumberFormat="1" applyBorder="1" applyAlignment="1">
      <alignment/>
      <protection/>
    </xf>
    <xf numFmtId="167" fontId="47" fillId="37" borderId="96" xfId="630" applyNumberFormat="1" applyBorder="1" applyAlignment="1">
      <alignment/>
      <protection/>
    </xf>
    <xf numFmtId="49" fontId="47" fillId="37" borderId="97" xfId="630" applyBorder="1" applyAlignment="1">
      <alignment/>
      <protection/>
    </xf>
    <xf numFmtId="164" fontId="2" fillId="41" borderId="79" xfId="628" applyNumberFormat="1" applyFill="1" applyBorder="1" applyAlignment="1">
      <alignment/>
      <protection/>
    </xf>
    <xf numFmtId="164" fontId="2" fillId="41" borderId="45" xfId="628" applyNumberFormat="1" applyFill="1" applyBorder="1" applyAlignment="1">
      <alignment/>
      <protection/>
    </xf>
    <xf numFmtId="49" fontId="65" fillId="0" borderId="0" xfId="627" applyFont="1" applyBorder="1" applyAlignment="1">
      <alignment horizontal="left" vertical="center"/>
      <protection/>
    </xf>
    <xf numFmtId="0" fontId="23" fillId="0" borderId="0" xfId="22" applyAlignment="1">
      <alignment horizontal="left" vertical="top" wrapText="1"/>
      <protection/>
    </xf>
    <xf numFmtId="0" fontId="47" fillId="0" borderId="0" xfId="630" applyNumberFormat="1" applyFill="1" applyBorder="1" applyAlignment="1">
      <alignment/>
      <protection/>
    </xf>
    <xf numFmtId="49" fontId="65" fillId="0" borderId="100" xfId="627" applyFont="1" applyBorder="1" applyAlignment="1">
      <alignment horizontal="right" vertical="center"/>
      <protection/>
    </xf>
    <xf numFmtId="49" fontId="65" fillId="0" borderId="31" xfId="627" applyFont="1" applyBorder="1" applyAlignment="1">
      <alignment horizontal="right" vertical="center"/>
      <protection/>
    </xf>
    <xf numFmtId="49" fontId="46" fillId="0" borderId="10" xfId="627" applyFont="1" applyAlignment="1">
      <alignment horizontal="left" vertical="center"/>
      <protection/>
    </xf>
    <xf numFmtId="0" fontId="65" fillId="0" borderId="100" xfId="627" applyNumberFormat="1" applyFont="1" applyBorder="1" applyAlignment="1">
      <alignment horizontal="right" vertical="center"/>
      <protection/>
    </xf>
    <xf numFmtId="164" fontId="47" fillId="0" borderId="95" xfId="630" applyNumberFormat="1" applyFill="1" applyBorder="1" applyAlignment="1">
      <alignment horizontal="right"/>
      <protection/>
    </xf>
    <xf numFmtId="164" fontId="2" fillId="0" borderId="79" xfId="625" applyNumberFormat="1" applyFill="1" applyBorder="1" applyAlignment="1">
      <alignment horizontal="right"/>
      <protection/>
    </xf>
    <xf numFmtId="49" fontId="65" fillId="0" borderId="98" xfId="627" applyFont="1" applyFill="1" applyBorder="1" applyAlignment="1">
      <alignment horizontal="right" vertical="center"/>
      <protection/>
    </xf>
    <xf numFmtId="49" fontId="65" fillId="0" borderId="31" xfId="627" applyFont="1" applyFill="1" applyBorder="1" applyAlignment="1">
      <alignment horizontal="right" vertical="center"/>
      <protection/>
    </xf>
    <xf numFmtId="49" fontId="65" fillId="0" borderId="98" xfId="627" applyFont="1" applyBorder="1" applyAlignment="1">
      <alignment horizontal="right" vertical="center"/>
      <protection/>
    </xf>
    <xf numFmtId="49" fontId="65" fillId="0" borderId="99" xfId="627" applyFont="1" applyBorder="1" applyAlignment="1">
      <alignment horizontal="right" vertical="center"/>
      <protection/>
    </xf>
    <xf numFmtId="49" fontId="65" fillId="0" borderId="10" xfId="627" applyFont="1" applyFill="1" applyAlignment="1">
      <alignment horizontal="right" vertical="center"/>
      <protection/>
    </xf>
    <xf numFmtId="49" fontId="65" fillId="0" borderId="10" xfId="627" applyFont="1" applyFill="1" applyBorder="1" applyAlignment="1">
      <alignment horizontal="right" vertical="center"/>
      <protection/>
    </xf>
    <xf numFmtId="49" fontId="65" fillId="0" borderId="10" xfId="627" applyFont="1" applyBorder="1" applyAlignment="1">
      <alignment horizontal="right" vertical="center"/>
      <protection/>
    </xf>
    <xf numFmtId="0" fontId="65" fillId="0" borderId="10" xfId="627" applyNumberFormat="1" applyFont="1" applyBorder="1" applyAlignment="1">
      <alignment horizontal="right" vertical="center"/>
      <protection/>
    </xf>
    <xf numFmtId="49" fontId="68" fillId="0" borderId="10" xfId="627" applyFont="1" applyAlignment="1">
      <alignment horizontal="center" vertical="center"/>
      <protection/>
    </xf>
    <xf numFmtId="9" fontId="47" fillId="0" borderId="0" xfId="630" applyNumberFormat="1" applyFill="1" applyBorder="1" applyAlignment="1">
      <alignment/>
      <protection/>
    </xf>
    <xf numFmtId="9" fontId="42" fillId="36" borderId="88" xfId="629" applyNumberFormat="1" applyBorder="1" applyAlignment="1">
      <alignment/>
      <protection/>
    </xf>
    <xf numFmtId="0" fontId="2" fillId="35" borderId="14" xfId="625" applyNumberFormat="1" applyAlignment="1">
      <alignment horizontal="right"/>
      <protection/>
    </xf>
    <xf numFmtId="0" fontId="4" fillId="0" borderId="0" xfId="103" applyNumberFormat="1">
      <alignment/>
      <protection/>
    </xf>
    <xf numFmtId="164" fontId="42" fillId="0" borderId="86" xfId="629" applyNumberFormat="1" applyFill="1" applyBorder="1" applyAlignment="1">
      <alignment horizontal="right"/>
      <protection/>
    </xf>
    <xf numFmtId="164" fontId="42" fillId="36" borderId="86" xfId="629" applyNumberFormat="1" applyBorder="1" applyAlignment="1">
      <alignment horizontal="right"/>
      <protection/>
    </xf>
    <xf numFmtId="164" fontId="42" fillId="36" borderId="118" xfId="629" applyNumberFormat="1" applyBorder="1" applyAlignment="1">
      <alignment horizontal="right"/>
      <protection/>
    </xf>
    <xf numFmtId="0" fontId="42" fillId="36" borderId="16" xfId="629" applyNumberFormat="1" applyAlignment="1">
      <alignment/>
      <protection/>
    </xf>
    <xf numFmtId="164" fontId="42" fillId="0" borderId="87" xfId="629" applyNumberFormat="1" applyFill="1" applyBorder="1" applyAlignment="1">
      <alignment horizontal="right"/>
      <protection/>
    </xf>
    <xf numFmtId="0" fontId="2" fillId="0" borderId="14" xfId="625" applyNumberFormat="1" applyFill="1" applyAlignment="1">
      <alignment horizontal="right"/>
      <protection/>
    </xf>
    <xf numFmtId="164" fontId="2" fillId="0" borderId="46" xfId="625" applyNumberFormat="1" applyFill="1" applyBorder="1" applyAlignment="1">
      <alignment horizontal="right"/>
      <protection/>
    </xf>
    <xf numFmtId="0" fontId="2" fillId="0" borderId="45" xfId="628" applyNumberFormat="1" applyFill="1" applyBorder="1" applyAlignment="1">
      <alignment horizontal="right"/>
      <protection/>
    </xf>
    <xf numFmtId="0" fontId="2" fillId="36" borderId="45" xfId="628" applyNumberFormat="1" applyBorder="1" applyAlignment="1">
      <alignment horizontal="right"/>
      <protection/>
    </xf>
    <xf numFmtId="164" fontId="47" fillId="0" borderId="100" xfId="630" applyNumberFormat="1" applyFill="1" applyBorder="1" applyAlignment="1">
      <alignment horizontal="right"/>
      <protection/>
    </xf>
    <xf numFmtId="164" fontId="47" fillId="0" borderId="31" xfId="630" applyNumberFormat="1" applyFill="1" applyBorder="1" applyAlignment="1">
      <alignment horizontal="right"/>
      <protection/>
    </xf>
    <xf numFmtId="0" fontId="0" fillId="44" borderId="0" xfId="0" applyFill="1"/>
    <xf numFmtId="164" fontId="42" fillId="0" borderId="87" xfId="629" applyFill="1" applyBorder="1" applyAlignment="1">
      <alignment horizontal="right"/>
      <protection/>
    </xf>
    <xf numFmtId="164" fontId="2" fillId="0" borderId="107" xfId="625" applyNumberFormat="1" applyFill="1" applyBorder="1" applyAlignment="1">
      <alignment horizontal="right"/>
      <protection/>
    </xf>
    <xf numFmtId="164" fontId="2" fillId="0" borderId="14" xfId="625" applyNumberFormat="1" applyFill="1" applyBorder="1" applyAlignment="1">
      <alignment horizontal="right"/>
      <protection/>
    </xf>
    <xf numFmtId="0" fontId="2" fillId="0" borderId="47" xfId="625" applyNumberFormat="1" applyFill="1" applyBorder="1" applyAlignment="1">
      <alignment horizontal="right"/>
      <protection/>
    </xf>
    <xf numFmtId="0" fontId="2" fillId="0" borderId="46" xfId="625" applyNumberFormat="1" applyFill="1" applyBorder="1" applyAlignment="1">
      <alignment horizontal="right"/>
      <protection/>
    </xf>
    <xf numFmtId="0" fontId="2" fillId="35" borderId="46" xfId="625" applyNumberFormat="1" applyBorder="1" applyAlignment="1">
      <alignment horizontal="right"/>
      <protection/>
    </xf>
    <xf numFmtId="0" fontId="2" fillId="0" borderId="47" xfId="628" applyNumberFormat="1" applyFill="1" applyBorder="1" applyAlignment="1">
      <alignment horizontal="right"/>
      <protection/>
    </xf>
    <xf numFmtId="0" fontId="2" fillId="36" borderId="47" xfId="628" applyNumberFormat="1" applyBorder="1" applyAlignment="1">
      <alignment horizontal="right"/>
      <protection/>
    </xf>
    <xf numFmtId="164" fontId="47" fillId="37" borderId="96" xfId="630" applyNumberFormat="1" applyFill="1" applyBorder="1" applyAlignment="1">
      <alignment/>
      <protection/>
    </xf>
    <xf numFmtId="164" fontId="42" fillId="36" borderId="86" xfId="629" applyNumberFormat="1" applyBorder="1" applyAlignment="1">
      <alignment/>
      <protection/>
    </xf>
    <xf numFmtId="164" fontId="42" fillId="36" borderId="118" xfId="629" applyNumberFormat="1" applyBorder="1" applyAlignment="1">
      <alignment/>
      <protection/>
    </xf>
    <xf numFmtId="164" fontId="42" fillId="43" borderId="118" xfId="629" applyNumberFormat="1" applyFill="1" applyBorder="1" applyAlignment="1">
      <alignment/>
      <protection/>
    </xf>
    <xf numFmtId="164" fontId="42" fillId="36" borderId="87" xfId="629" applyNumberFormat="1" applyBorder="1" applyAlignment="1">
      <alignment/>
      <protection/>
    </xf>
    <xf numFmtId="164" fontId="42" fillId="43" borderId="88" xfId="629" applyNumberFormat="1" applyFill="1" applyBorder="1" applyAlignment="1">
      <alignment/>
      <protection/>
    </xf>
    <xf numFmtId="164" fontId="2" fillId="0" borderId="45" xfId="628" applyNumberFormat="1" applyFill="1" applyBorder="1" applyAlignment="1" quotePrefix="1">
      <alignment horizontal="right"/>
      <protection/>
    </xf>
    <xf numFmtId="164" fontId="2" fillId="41" borderId="45" xfId="628" applyNumberFormat="1" applyFill="1" applyBorder="1" applyAlignment="1" quotePrefix="1">
      <alignment horizontal="right"/>
      <protection/>
    </xf>
    <xf numFmtId="164" fontId="47" fillId="37" borderId="100" xfId="630" applyNumberFormat="1" applyBorder="1" applyAlignment="1">
      <alignment/>
      <protection/>
    </xf>
    <xf numFmtId="0" fontId="2" fillId="41" borderId="45" xfId="628" applyNumberFormat="1" applyFill="1" applyBorder="1" applyAlignment="1">
      <alignment/>
      <protection/>
    </xf>
    <xf numFmtId="164" fontId="47" fillId="37" borderId="119" xfId="630" applyNumberFormat="1" applyBorder="1" applyAlignment="1">
      <alignment/>
      <protection/>
    </xf>
    <xf numFmtId="164" fontId="47" fillId="37" borderId="120" xfId="630" applyNumberFormat="1" applyBorder="1" applyAlignment="1">
      <alignment/>
      <protection/>
    </xf>
    <xf numFmtId="164" fontId="47" fillId="37" borderId="120" xfId="630" applyNumberFormat="1" applyFill="1" applyBorder="1" applyAlignment="1">
      <alignment/>
      <protection/>
    </xf>
    <xf numFmtId="0" fontId="68" fillId="37" borderId="121" xfId="630" applyNumberFormat="1" applyFont="1" applyBorder="1" applyAlignment="1">
      <alignment/>
      <protection/>
    </xf>
    <xf numFmtId="164" fontId="2" fillId="35" borderId="46" xfId="625" applyNumberFormat="1" applyBorder="1" applyAlignment="1">
      <alignment/>
      <protection/>
    </xf>
    <xf numFmtId="164" fontId="2" fillId="0" borderId="47" xfId="628" applyNumberFormat="1" applyFill="1" applyBorder="1" applyAlignment="1">
      <alignment/>
      <protection/>
    </xf>
    <xf numFmtId="49" fontId="46" fillId="0" borderId="10" xfId="627" applyFont="1" applyBorder="1" applyAlignment="1">
      <alignment horizontal="left" vertical="center"/>
      <protection/>
    </xf>
    <xf numFmtId="0" fontId="70" fillId="0" borderId="0" xfId="0" applyFont="1" applyAlignment="1">
      <alignment horizontal="left"/>
    </xf>
    <xf numFmtId="0" fontId="2" fillId="0" borderId="44" xfId="628" applyNumberFormat="1" applyFill="1" applyBorder="1" applyAlignment="1">
      <alignment/>
      <protection/>
    </xf>
    <xf numFmtId="0" fontId="2" fillId="36" borderId="44" xfId="628" applyNumberFormat="1" applyBorder="1" applyAlignment="1">
      <alignment/>
      <protection/>
    </xf>
    <xf numFmtId="0" fontId="2" fillId="35" borderId="44" xfId="625" applyNumberFormat="1" applyBorder="1" applyAlignment="1">
      <alignment/>
      <protection/>
    </xf>
    <xf numFmtId="0" fontId="47" fillId="37" borderId="121" xfId="630" applyNumberFormat="1" applyBorder="1" applyAlignment="1">
      <alignment/>
      <protection/>
    </xf>
    <xf numFmtId="49" fontId="40" fillId="46" borderId="0" xfId="0" applyNumberFormat="1" applyFont="1" applyFill="1" applyBorder="1" applyAlignment="1">
      <alignment horizontal="justify" vertical="top" wrapText="1"/>
    </xf>
    <xf numFmtId="0" fontId="40" fillId="0" borderId="0" xfId="0" applyNumberFormat="1" applyFont="1" applyFill="1" applyBorder="1" applyAlignment="1">
      <alignment horizontal="justify" vertical="top" wrapText="1"/>
    </xf>
    <xf numFmtId="0" fontId="40" fillId="46" borderId="0" xfId="0" applyNumberFormat="1" applyFont="1" applyFill="1" applyBorder="1" applyAlignment="1">
      <alignment horizontal="justify" vertical="top" wrapText="1"/>
    </xf>
    <xf numFmtId="49" fontId="40" fillId="0" borderId="0" xfId="0" applyNumberFormat="1" applyFont="1" applyFill="1" applyBorder="1" applyAlignment="1">
      <alignment horizontal="justify" vertical="top" wrapText="1"/>
    </xf>
    <xf numFmtId="10" fontId="0" fillId="0" borderId="0" xfId="0" applyNumberFormat="1"/>
    <xf numFmtId="10" fontId="2" fillId="35" borderId="43" xfId="625" applyNumberFormat="1" applyBorder="1" applyAlignment="1">
      <alignment horizontal="right"/>
      <protection/>
    </xf>
    <xf numFmtId="10" fontId="2" fillId="35" borderId="32" xfId="625" applyNumberFormat="1" applyBorder="1" applyAlignment="1">
      <alignment horizontal="right"/>
      <protection/>
    </xf>
    <xf numFmtId="10" fontId="2" fillId="0" borderId="43" xfId="628" applyNumberFormat="1" applyFill="1" applyBorder="1" applyAlignment="1">
      <alignment horizontal="right"/>
      <protection/>
    </xf>
    <xf numFmtId="10" fontId="2" fillId="36" borderId="43" xfId="628" applyNumberFormat="1" applyBorder="1" applyAlignment="1">
      <alignment horizontal="right"/>
      <protection/>
    </xf>
    <xf numFmtId="170" fontId="2" fillId="0" borderId="45" xfId="628" applyNumberFormat="1" applyFill="1" applyBorder="1" applyAlignment="1">
      <alignment horizontal="right"/>
      <protection/>
    </xf>
    <xf numFmtId="170" fontId="2" fillId="36" borderId="45" xfId="628" applyNumberFormat="1" applyBorder="1" applyAlignment="1">
      <alignment horizontal="right"/>
      <protection/>
    </xf>
    <xf numFmtId="167" fontId="0" fillId="0" borderId="0" xfId="0" applyNumberFormat="1"/>
    <xf numFmtId="9" fontId="2" fillId="0" borderId="45" xfId="628" applyNumberFormat="1" applyFill="1" applyBorder="1" applyAlignment="1">
      <alignment horizontal="right"/>
      <protection/>
    </xf>
    <xf numFmtId="9" fontId="2" fillId="36" borderId="45" xfId="628" applyNumberFormat="1" applyBorder="1" applyAlignment="1">
      <alignment horizontal="right"/>
      <protection/>
    </xf>
    <xf numFmtId="2" fontId="2" fillId="0" borderId="45" xfId="628" applyNumberFormat="1" applyFill="1" applyBorder="1" applyAlignment="1">
      <alignment horizontal="right"/>
      <protection/>
    </xf>
    <xf numFmtId="2" fontId="2" fillId="36" borderId="45" xfId="628" applyNumberFormat="1" applyBorder="1" applyAlignment="1">
      <alignment horizontal="right"/>
      <protection/>
    </xf>
    <xf numFmtId="165" fontId="2" fillId="35" borderId="78" xfId="625" applyNumberFormat="1" applyBorder="1" applyAlignment="1">
      <alignment horizontal="right"/>
      <protection/>
    </xf>
    <xf numFmtId="165" fontId="2" fillId="35" borderId="77" xfId="625" applyNumberFormat="1" applyBorder="1" applyAlignment="1">
      <alignment horizontal="right"/>
      <protection/>
    </xf>
    <xf numFmtId="2" fontId="2" fillId="0" borderId="78" xfId="628" applyNumberFormat="1" applyFill="1" applyBorder="1" applyAlignment="1">
      <alignment horizontal="right"/>
      <protection/>
    </xf>
    <xf numFmtId="2" fontId="2" fillId="36" borderId="78" xfId="628" applyNumberFormat="1" applyBorder="1" applyAlignment="1">
      <alignment horizontal="right"/>
      <protection/>
    </xf>
    <xf numFmtId="0" fontId="2" fillId="35" borderId="72" xfId="625" applyNumberFormat="1" applyBorder="1" applyAlignment="1">
      <alignment/>
      <protection/>
    </xf>
    <xf numFmtId="3" fontId="2" fillId="36" borderId="79" xfId="628" applyNumberFormat="1" applyBorder="1" applyAlignment="1">
      <alignment horizontal="right"/>
      <protection/>
    </xf>
    <xf numFmtId="0" fontId="42" fillId="35" borderId="72" xfId="625" applyNumberFormat="1" applyFont="1" applyBorder="1" applyAlignment="1">
      <alignment horizontal="right"/>
      <protection/>
    </xf>
    <xf numFmtId="164" fontId="42" fillId="0" borderId="122" xfId="0" applyNumberFormat="1" applyFont="1" applyFill="1" applyBorder="1" applyAlignment="1">
      <alignment horizontal="right"/>
    </xf>
    <xf numFmtId="164" fontId="42" fillId="36" borderId="122" xfId="0" applyNumberFormat="1" applyFont="1" applyFill="1" applyBorder="1" applyAlignment="1">
      <alignment horizontal="right"/>
    </xf>
    <xf numFmtId="170" fontId="2" fillId="35" borderId="79" xfId="625" applyNumberFormat="1" applyBorder="1" applyAlignment="1">
      <alignment horizontal="right"/>
      <protection/>
    </xf>
    <xf numFmtId="170" fontId="2" fillId="35" borderId="80" xfId="625" applyNumberFormat="1" applyBorder="1" applyAlignment="1">
      <alignment horizontal="right"/>
      <protection/>
    </xf>
    <xf numFmtId="170" fontId="2" fillId="0" borderId="79" xfId="628" applyNumberFormat="1" applyFill="1" applyBorder="1" applyAlignment="1">
      <alignment horizontal="right"/>
      <protection/>
    </xf>
    <xf numFmtId="170" fontId="2" fillId="36" borderId="79" xfId="628" applyNumberFormat="1" applyBorder="1" applyAlignment="1">
      <alignment horizontal="right"/>
      <protection/>
    </xf>
    <xf numFmtId="170" fontId="2" fillId="35" borderId="45" xfId="625" applyNumberFormat="1" applyBorder="1" applyAlignment="1">
      <alignment horizontal="right"/>
      <protection/>
    </xf>
    <xf numFmtId="170" fontId="2" fillId="35" borderId="44" xfId="625" applyNumberFormat="1" applyBorder="1" applyAlignment="1">
      <alignment horizontal="right"/>
      <protection/>
    </xf>
    <xf numFmtId="165" fontId="42" fillId="35" borderId="72" xfId="625" applyNumberFormat="1" applyFont="1" applyBorder="1" applyAlignment="1">
      <alignment horizontal="right"/>
      <protection/>
    </xf>
    <xf numFmtId="165" fontId="2" fillId="35" borderId="79" xfId="625" applyNumberFormat="1" applyBorder="1" applyAlignment="1">
      <alignment horizontal="right"/>
      <protection/>
    </xf>
    <xf numFmtId="165" fontId="2" fillId="35" borderId="80" xfId="625" applyNumberFormat="1" applyBorder="1" applyAlignment="1">
      <alignment horizontal="right"/>
      <protection/>
    </xf>
    <xf numFmtId="2" fontId="2" fillId="0" borderId="79" xfId="628" applyNumberFormat="1" applyFill="1" applyBorder="1" applyAlignment="1">
      <alignment horizontal="right"/>
      <protection/>
    </xf>
    <xf numFmtId="2" fontId="2" fillId="36" borderId="79" xfId="628" applyNumberFormat="1" applyBorder="1" applyAlignment="1">
      <alignment horizontal="right"/>
      <protection/>
    </xf>
    <xf numFmtId="0" fontId="2" fillId="35" borderId="72" xfId="625" applyNumberFormat="1" applyBorder="1" applyAlignment="1">
      <alignment horizontal="right"/>
      <protection/>
    </xf>
    <xf numFmtId="165" fontId="2" fillId="35" borderId="72" xfId="625" applyNumberFormat="1" applyBorder="1" applyAlignment="1">
      <alignment horizontal="right"/>
      <protection/>
    </xf>
    <xf numFmtId="165" fontId="2" fillId="35" borderId="76" xfId="625" applyNumberFormat="1" applyBorder="1" applyAlignment="1">
      <alignment horizontal="right"/>
      <protection/>
    </xf>
    <xf numFmtId="164" fontId="42" fillId="0" borderId="123" xfId="629" applyNumberFormat="1" applyFill="1" applyBorder="1" applyAlignment="1">
      <alignment horizontal="right"/>
      <protection/>
    </xf>
    <xf numFmtId="164" fontId="42" fillId="36" borderId="123" xfId="629" applyNumberFormat="1" applyBorder="1" applyAlignment="1">
      <alignment horizontal="right"/>
      <protection/>
    </xf>
    <xf numFmtId="171" fontId="2" fillId="36" borderId="45" xfId="628" applyNumberFormat="1" applyBorder="1" applyAlignment="1">
      <alignment horizontal="right"/>
      <protection/>
    </xf>
    <xf numFmtId="164" fontId="2" fillId="35" borderId="47" xfId="625" applyNumberFormat="1" applyBorder="1" applyAlignment="1">
      <alignment horizontal="right"/>
      <protection/>
    </xf>
    <xf numFmtId="164" fontId="2" fillId="35" borderId="46" xfId="625" applyNumberFormat="1" applyBorder="1" applyAlignment="1">
      <alignment horizontal="right"/>
      <protection/>
    </xf>
    <xf numFmtId="164" fontId="2" fillId="0" borderId="47" xfId="628" applyNumberFormat="1" applyFill="1" applyBorder="1" applyAlignment="1">
      <alignment horizontal="right"/>
      <protection/>
    </xf>
    <xf numFmtId="164" fontId="2" fillId="36" borderId="47" xfId="628" applyNumberFormat="1" applyBorder="1" applyAlignment="1">
      <alignment horizontal="right"/>
      <protection/>
    </xf>
    <xf numFmtId="164" fontId="2" fillId="35" borderId="98" xfId="625" applyNumberFormat="1" applyBorder="1" applyAlignment="1">
      <alignment/>
      <protection/>
    </xf>
    <xf numFmtId="164" fontId="2" fillId="35" borderId="98" xfId="625" applyNumberFormat="1" applyBorder="1" applyAlignment="1">
      <alignment horizontal="right"/>
      <protection/>
    </xf>
    <xf numFmtId="164" fontId="2" fillId="0" borderId="99" xfId="628" applyNumberFormat="1" applyFill="1" applyBorder="1" applyAlignment="1">
      <alignment horizontal="right"/>
      <protection/>
    </xf>
    <xf numFmtId="164" fontId="2" fillId="36" borderId="99" xfId="628" applyNumberFormat="1" applyBorder="1" applyAlignment="1">
      <alignment horizontal="right"/>
      <protection/>
    </xf>
    <xf numFmtId="0" fontId="2" fillId="35" borderId="108" xfId="625" applyNumberFormat="1" applyBorder="1" applyAlignment="1">
      <alignment/>
      <protection/>
    </xf>
    <xf numFmtId="49" fontId="4" fillId="0" borderId="0" xfId="103" applyNumberFormat="1">
      <alignment/>
      <protection/>
    </xf>
    <xf numFmtId="0" fontId="0" fillId="0" borderId="80" xfId="0" applyBorder="1"/>
    <xf numFmtId="164" fontId="47" fillId="37" borderId="124" xfId="630" applyNumberFormat="1" applyBorder="1" applyAlignment="1">
      <alignment/>
      <protection/>
    </xf>
    <xf numFmtId="164" fontId="2" fillId="35" borderId="81" xfId="625" applyNumberFormat="1" applyBorder="1" applyAlignment="1">
      <alignment/>
      <protection/>
    </xf>
    <xf numFmtId="164" fontId="2" fillId="35" borderId="75" xfId="625" applyNumberFormat="1" applyBorder="1" applyAlignment="1">
      <alignment/>
      <protection/>
    </xf>
    <xf numFmtId="172" fontId="2" fillId="0" borderId="0" xfId="0" applyNumberFormat="1" applyFont="1" applyAlignment="1">
      <alignment horizontal="right"/>
    </xf>
    <xf numFmtId="0" fontId="2" fillId="0" borderId="0" xfId="0" applyFont="1" applyAlignment="1">
      <alignment vertical="top" wrapText="1"/>
    </xf>
    <xf numFmtId="164" fontId="2" fillId="35" borderId="125" xfId="625" applyNumberFormat="1" applyBorder="1" applyAlignment="1">
      <alignment horizontal="right"/>
      <protection/>
    </xf>
    <xf numFmtId="164" fontId="2" fillId="35" borderId="126" xfId="625" applyNumberFormat="1" applyBorder="1" applyAlignment="1">
      <alignment horizontal="right"/>
      <protection/>
    </xf>
    <xf numFmtId="164" fontId="2" fillId="0" borderId="127" xfId="628" applyNumberFormat="1" applyFill="1" applyBorder="1" applyAlignment="1">
      <alignment horizontal="right"/>
      <protection/>
    </xf>
    <xf numFmtId="164" fontId="2" fillId="36" borderId="127" xfId="628" applyNumberFormat="1" applyBorder="1" applyAlignment="1">
      <alignment horizontal="right"/>
      <protection/>
    </xf>
    <xf numFmtId="0" fontId="2" fillId="35" borderId="128" xfId="625" applyNumberFormat="1" applyBorder="1" applyAlignment="1">
      <alignment/>
      <protection/>
    </xf>
    <xf numFmtId="164" fontId="2" fillId="35" borderId="75" xfId="625" applyNumberFormat="1" applyBorder="1" applyAlignment="1">
      <alignment horizontal="right"/>
      <protection/>
    </xf>
    <xf numFmtId="0" fontId="2" fillId="35" borderId="14" xfId="625" applyNumberFormat="1" applyAlignment="1">
      <alignment wrapText="1"/>
      <protection/>
    </xf>
    <xf numFmtId="164" fontId="2" fillId="35" borderId="129" xfId="625" applyNumberFormat="1" applyBorder="1" applyAlignment="1">
      <alignment horizontal="right"/>
      <protection/>
    </xf>
    <xf numFmtId="164" fontId="2" fillId="35" borderId="130" xfId="625" applyNumberFormat="1" applyBorder="1" applyAlignment="1">
      <alignment horizontal="right"/>
      <protection/>
    </xf>
    <xf numFmtId="164" fontId="2" fillId="0" borderId="131" xfId="628" applyNumberFormat="1" applyFill="1" applyBorder="1" applyAlignment="1">
      <alignment horizontal="right"/>
      <protection/>
    </xf>
    <xf numFmtId="164" fontId="2" fillId="36" borderId="131" xfId="628" applyNumberFormat="1" applyBorder="1" applyAlignment="1">
      <alignment horizontal="right"/>
      <protection/>
    </xf>
    <xf numFmtId="49" fontId="26" fillId="0" borderId="17" xfId="631" applyAlignment="1">
      <alignment horizontal="right" vertical="center"/>
      <protection/>
    </xf>
    <xf numFmtId="49" fontId="26" fillId="0" borderId="17" xfId="631" applyBorder="1" applyAlignment="1">
      <alignment horizontal="right" vertical="center"/>
      <protection/>
    </xf>
    <xf numFmtId="0" fontId="26" fillId="0" borderId="17" xfId="631" applyNumberFormat="1" applyBorder="1" applyAlignment="1">
      <alignment horizontal="right" vertical="center"/>
      <protection/>
    </xf>
    <xf numFmtId="49" fontId="73" fillId="0" borderId="17" xfId="631" applyFont="1" applyAlignment="1">
      <alignment horizontal="left" vertical="center"/>
      <protection/>
    </xf>
    <xf numFmtId="0" fontId="74" fillId="0" borderId="0" xfId="0" applyFont="1"/>
    <xf numFmtId="0" fontId="26" fillId="0" borderId="17" xfId="631" applyNumberFormat="1" applyAlignment="1">
      <alignment horizontal="right" vertical="center"/>
      <protection/>
    </xf>
    <xf numFmtId="164" fontId="75" fillId="38" borderId="132" xfId="632" applyNumberFormat="1" applyBorder="1">
      <alignment/>
      <protection/>
    </xf>
    <xf numFmtId="164" fontId="75" fillId="38" borderId="133" xfId="632" applyNumberFormat="1" applyBorder="1">
      <alignment/>
      <protection/>
    </xf>
    <xf numFmtId="0" fontId="75" fillId="38" borderId="134" xfId="632" applyNumberFormat="1" applyBorder="1">
      <alignment/>
      <protection/>
    </xf>
    <xf numFmtId="164" fontId="2" fillId="35" borderId="130" xfId="625" applyNumberFormat="1" applyBorder="1" applyAlignment="1">
      <alignment/>
      <protection/>
    </xf>
    <xf numFmtId="164" fontId="2" fillId="0" borderId="131" xfId="628" applyNumberFormat="1" applyFill="1" applyBorder="1" applyAlignment="1">
      <alignment/>
      <protection/>
    </xf>
    <xf numFmtId="164" fontId="2" fillId="36" borderId="131" xfId="628" applyNumberFormat="1" applyBorder="1" applyAlignment="1">
      <alignment/>
      <protection/>
    </xf>
    <xf numFmtId="164" fontId="75" fillId="38" borderId="134" xfId="632" applyNumberFormat="1" applyBorder="1">
      <alignment/>
      <protection/>
    </xf>
    <xf numFmtId="166" fontId="2" fillId="35" borderId="132" xfId="625" applyNumberFormat="1" applyBorder="1" applyAlignment="1">
      <alignment/>
      <protection/>
    </xf>
    <xf numFmtId="166" fontId="2" fillId="0" borderId="133" xfId="628" applyNumberFormat="1" applyFill="1" applyBorder="1" applyAlignment="1">
      <alignment/>
      <protection/>
    </xf>
    <xf numFmtId="166" fontId="2" fillId="36" borderId="133" xfId="628" applyNumberFormat="1" applyBorder="1" applyAlignment="1">
      <alignment/>
      <protection/>
    </xf>
    <xf numFmtId="0" fontId="2" fillId="35" borderId="134" xfId="625" applyNumberFormat="1" applyBorder="1" applyAlignment="1">
      <alignment/>
      <protection/>
    </xf>
    <xf numFmtId="164" fontId="2" fillId="35" borderId="135" xfId="625" applyNumberFormat="1" applyBorder="1" applyAlignment="1">
      <alignment/>
      <protection/>
    </xf>
    <xf numFmtId="164" fontId="2" fillId="0" borderId="136" xfId="628" applyNumberFormat="1" applyFill="1" applyBorder="1" applyAlignment="1">
      <alignment/>
      <protection/>
    </xf>
    <xf numFmtId="164" fontId="2" fillId="36" borderId="136" xfId="628" applyNumberFormat="1" applyBorder="1" applyAlignment="1">
      <alignment/>
      <protection/>
    </xf>
    <xf numFmtId="0" fontId="2" fillId="35" borderId="17" xfId="625" applyNumberFormat="1" applyBorder="1" applyAlignment="1">
      <alignment/>
      <protection/>
    </xf>
    <xf numFmtId="164" fontId="42" fillId="35" borderId="14" xfId="625" applyNumberFormat="1" applyFont="1" applyAlignment="1">
      <alignment/>
      <protection/>
    </xf>
    <xf numFmtId="164" fontId="42" fillId="0" borderId="26" xfId="629" applyFill="1" applyBorder="1" applyAlignment="1">
      <alignment/>
      <protection/>
    </xf>
    <xf numFmtId="164" fontId="42" fillId="36" borderId="45" xfId="628" applyNumberFormat="1" applyFont="1" applyBorder="1" applyAlignment="1">
      <alignment/>
      <protection/>
    </xf>
    <xf numFmtId="166" fontId="42" fillId="35" borderId="14" xfId="625" applyNumberFormat="1" applyFont="1" applyAlignment="1">
      <alignment/>
      <protection/>
    </xf>
    <xf numFmtId="169" fontId="42" fillId="0" borderId="26" xfId="629" applyNumberFormat="1" applyFill="1" applyBorder="1" applyAlignment="1">
      <alignment/>
      <protection/>
    </xf>
    <xf numFmtId="166" fontId="42" fillId="43" borderId="45" xfId="628" applyNumberFormat="1" applyFont="1" applyFill="1" applyBorder="1" applyAlignment="1">
      <alignment/>
      <protection/>
    </xf>
    <xf numFmtId="166" fontId="42" fillId="35" borderId="130" xfId="625" applyNumberFormat="1" applyFont="1" applyBorder="1" applyAlignment="1">
      <alignment/>
      <protection/>
    </xf>
    <xf numFmtId="166" fontId="42" fillId="0" borderId="131" xfId="628" applyNumberFormat="1" applyFont="1" applyFill="1" applyBorder="1" applyAlignment="1">
      <alignment/>
      <protection/>
    </xf>
    <xf numFmtId="166" fontId="42" fillId="43" borderId="131" xfId="628" applyNumberFormat="1" applyFont="1" applyFill="1" applyBorder="1" applyAlignment="1">
      <alignment/>
      <protection/>
    </xf>
    <xf numFmtId="166" fontId="42" fillId="0" borderId="137" xfId="626" applyNumberFormat="1" applyBorder="1" applyAlignment="1">
      <alignment/>
      <protection/>
    </xf>
    <xf numFmtId="166" fontId="42" fillId="36" borderId="138" xfId="629" applyNumberFormat="1" applyBorder="1" applyAlignment="1">
      <alignment/>
      <protection/>
    </xf>
    <xf numFmtId="0" fontId="42" fillId="0" borderId="139" xfId="626" applyNumberFormat="1" applyBorder="1" applyAlignment="1">
      <alignment/>
      <protection/>
    </xf>
    <xf numFmtId="166" fontId="2" fillId="0" borderId="79" xfId="628" applyNumberFormat="1" applyFill="1" applyBorder="1" applyAlignment="1">
      <alignment/>
      <protection/>
    </xf>
    <xf numFmtId="166" fontId="2" fillId="36" borderId="79" xfId="628" applyNumberFormat="1" applyBorder="1" applyAlignment="1">
      <alignment/>
      <protection/>
    </xf>
    <xf numFmtId="166" fontId="2" fillId="0" borderId="45" xfId="628" applyNumberFormat="1" applyFill="1" applyBorder="1" applyAlignment="1">
      <alignment/>
      <protection/>
    </xf>
    <xf numFmtId="166" fontId="2" fillId="36" borderId="45" xfId="628" applyNumberFormat="1" applyBorder="1" applyAlignment="1">
      <alignment/>
      <protection/>
    </xf>
    <xf numFmtId="166" fontId="2" fillId="35" borderId="130" xfId="625" applyNumberFormat="1" applyBorder="1" applyAlignment="1">
      <alignment/>
      <protection/>
    </xf>
    <xf numFmtId="166" fontId="2" fillId="0" borderId="131" xfId="628" applyNumberFormat="1" applyFill="1" applyBorder="1" applyAlignment="1">
      <alignment/>
      <protection/>
    </xf>
    <xf numFmtId="166" fontId="2" fillId="36" borderId="131" xfId="628" applyNumberFormat="1" applyBorder="1" applyAlignment="1">
      <alignment/>
      <protection/>
    </xf>
    <xf numFmtId="166" fontId="42" fillId="0" borderId="135" xfId="626" applyNumberFormat="1" applyBorder="1" applyAlignment="1">
      <alignment/>
      <protection/>
    </xf>
    <xf numFmtId="166" fontId="42" fillId="0" borderId="136" xfId="629" applyNumberFormat="1" applyFill="1" applyBorder="1" applyAlignment="1">
      <alignment/>
      <protection/>
    </xf>
    <xf numFmtId="166" fontId="42" fillId="43" borderId="136" xfId="629" applyNumberFormat="1" applyFill="1" applyBorder="1" applyAlignment="1">
      <alignment/>
      <protection/>
    </xf>
    <xf numFmtId="0" fontId="42" fillId="0" borderId="17" xfId="626" applyNumberFormat="1" applyBorder="1" applyAlignment="1">
      <alignment/>
      <protection/>
    </xf>
    <xf numFmtId="166" fontId="42" fillId="0" borderId="140" xfId="626" applyNumberFormat="1" applyBorder="1" applyAlignment="1">
      <alignment/>
      <protection/>
    </xf>
    <xf numFmtId="166" fontId="42" fillId="0" borderId="141" xfId="629" applyNumberFormat="1" applyFill="1" applyBorder="1" applyAlignment="1">
      <alignment/>
      <protection/>
    </xf>
    <xf numFmtId="166" fontId="42" fillId="43" borderId="141" xfId="629" applyNumberFormat="1" applyFill="1" applyBorder="1" applyAlignment="1">
      <alignment/>
      <protection/>
    </xf>
    <xf numFmtId="0" fontId="42" fillId="0" borderId="15" xfId="626" applyNumberFormat="1" applyAlignment="1">
      <alignment/>
      <protection/>
    </xf>
    <xf numFmtId="164" fontId="2" fillId="35" borderId="126" xfId="625" applyNumberFormat="1" applyBorder="1" applyAlignment="1">
      <alignment/>
      <protection/>
    </xf>
    <xf numFmtId="49" fontId="2" fillId="35" borderId="128" xfId="625" applyNumberFormat="1" applyBorder="1" applyAlignment="1">
      <alignment/>
      <protection/>
    </xf>
    <xf numFmtId="164" fontId="42" fillId="0" borderId="142" xfId="626" applyNumberFormat="1" applyBorder="1" applyAlignment="1">
      <alignment/>
      <protection/>
    </xf>
    <xf numFmtId="164" fontId="42" fillId="0" borderId="143" xfId="626" applyNumberFormat="1" applyBorder="1" applyAlignment="1">
      <alignment/>
      <protection/>
    </xf>
    <xf numFmtId="164" fontId="42" fillId="0" borderId="144" xfId="629" applyNumberFormat="1" applyFill="1" applyBorder="1" applyAlignment="1">
      <alignment horizontal="right"/>
      <protection/>
    </xf>
    <xf numFmtId="164" fontId="42" fillId="36" borderId="144" xfId="629" applyNumberFormat="1" applyBorder="1" applyAlignment="1">
      <alignment horizontal="right"/>
      <protection/>
    </xf>
    <xf numFmtId="0" fontId="42" fillId="0" borderId="145" xfId="626" applyNumberFormat="1" applyBorder="1" applyAlignment="1">
      <alignment/>
      <protection/>
    </xf>
    <xf numFmtId="164" fontId="75" fillId="38" borderId="146" xfId="632" applyNumberFormat="1" applyBorder="1" applyAlignment="1">
      <alignment horizontal="right"/>
      <protection/>
    </xf>
    <xf numFmtId="164" fontId="75" fillId="38" borderId="132" xfId="632" applyNumberFormat="1" applyBorder="1" applyAlignment="1">
      <alignment horizontal="right"/>
      <protection/>
    </xf>
    <xf numFmtId="164" fontId="75" fillId="38" borderId="133" xfId="632" applyNumberFormat="1" applyBorder="1" applyAlignment="1">
      <alignment horizontal="right"/>
      <protection/>
    </xf>
    <xf numFmtId="49" fontId="75" fillId="38" borderId="134" xfId="632" applyBorder="1" applyAlignment="1">
      <alignment horizontal="left"/>
      <protection/>
    </xf>
    <xf numFmtId="49" fontId="2" fillId="35" borderId="14" xfId="625" applyNumberFormat="1" applyAlignment="1">
      <alignment/>
      <protection/>
    </xf>
    <xf numFmtId="164" fontId="42" fillId="36" borderId="105" xfId="629" applyNumberFormat="1" applyBorder="1" applyAlignment="1">
      <alignment/>
      <protection/>
    </xf>
    <xf numFmtId="164" fontId="42" fillId="36" borderId="147" xfId="629" applyNumberFormat="1" applyBorder="1" applyAlignment="1">
      <alignment/>
      <protection/>
    </xf>
    <xf numFmtId="164" fontId="42" fillId="36" borderId="148" xfId="629" applyNumberFormat="1" applyBorder="1" applyAlignment="1">
      <alignment/>
      <protection/>
    </xf>
    <xf numFmtId="164" fontId="42" fillId="36" borderId="141" xfId="629" applyNumberFormat="1" applyBorder="1" applyAlignment="1">
      <alignment horizontal="right"/>
      <protection/>
    </xf>
    <xf numFmtId="3" fontId="42" fillId="0" borderId="145" xfId="626" applyNumberFormat="1" applyBorder="1" applyAlignment="1">
      <alignment/>
      <protection/>
    </xf>
    <xf numFmtId="49" fontId="75" fillId="38" borderId="134" xfId="632" applyBorder="1" applyAlignment="1">
      <alignment/>
      <protection/>
    </xf>
    <xf numFmtId="49" fontId="2" fillId="35" borderId="0" xfId="625" applyNumberFormat="1" applyBorder="1" applyAlignment="1">
      <alignment/>
      <protection/>
    </xf>
    <xf numFmtId="49" fontId="26" fillId="0" borderId="17" xfId="631" applyAlignment="1">
      <alignment horizontal="right" vertical="center"/>
      <protection/>
    </xf>
    <xf numFmtId="0" fontId="26" fillId="0" borderId="17" xfId="631" applyNumberFormat="1" applyAlignment="1">
      <alignment horizontal="right" vertical="center"/>
      <protection/>
    </xf>
    <xf numFmtId="164" fontId="2" fillId="43" borderId="79" xfId="628" applyNumberFormat="1" applyFill="1" applyBorder="1" applyAlignment="1">
      <alignment horizontal="right"/>
      <protection/>
    </xf>
    <xf numFmtId="164" fontId="2" fillId="43" borderId="45" xfId="628" applyNumberFormat="1" applyFill="1" applyBorder="1" applyAlignment="1">
      <alignment horizontal="right"/>
      <protection/>
    </xf>
    <xf numFmtId="164" fontId="42" fillId="43" borderId="88" xfId="629" applyNumberFormat="1" applyFill="1" applyBorder="1" applyAlignment="1">
      <alignment horizontal="right"/>
      <protection/>
    </xf>
    <xf numFmtId="164" fontId="2" fillId="36" borderId="125" xfId="628" applyNumberFormat="1" applyBorder="1" applyAlignment="1">
      <alignment horizontal="right"/>
      <protection/>
    </xf>
    <xf numFmtId="164" fontId="2" fillId="35" borderId="127" xfId="625" applyNumberFormat="1" applyBorder="1" applyAlignment="1">
      <alignment horizontal="right"/>
      <protection/>
    </xf>
    <xf numFmtId="164" fontId="2" fillId="36" borderId="75" xfId="628" applyNumberFormat="1" applyBorder="1" applyAlignment="1">
      <alignment horizontal="right"/>
      <protection/>
    </xf>
    <xf numFmtId="164" fontId="2" fillId="36" borderId="81" xfId="628" applyNumberFormat="1" applyBorder="1" applyAlignment="1">
      <alignment horizontal="right"/>
      <protection/>
    </xf>
    <xf numFmtId="49" fontId="75" fillId="38" borderId="17" xfId="632" applyAlignment="1">
      <alignment horizontal="left"/>
      <protection/>
    </xf>
    <xf numFmtId="49" fontId="26" fillId="0" borderId="17" xfId="631" applyAlignment="1">
      <alignment horizontal="left" vertical="center"/>
      <protection/>
    </xf>
    <xf numFmtId="164" fontId="42" fillId="36" borderId="149" xfId="629" applyBorder="1" applyAlignment="1">
      <alignment horizontal="right"/>
      <protection/>
    </xf>
    <xf numFmtId="164" fontId="42" fillId="36" borderId="150" xfId="629" applyBorder="1" applyAlignment="1">
      <alignment horizontal="right"/>
      <protection/>
    </xf>
    <xf numFmtId="164" fontId="42" fillId="36" borderId="151" xfId="629" applyBorder="1" applyAlignment="1">
      <alignment horizontal="right"/>
      <protection/>
    </xf>
    <xf numFmtId="164" fontId="42" fillId="36" borderId="89" xfId="629" applyBorder="1" applyAlignment="1">
      <alignment horizontal="left"/>
      <protection/>
    </xf>
    <xf numFmtId="49" fontId="26" fillId="0" borderId="0" xfId="631" applyBorder="1" applyAlignment="1">
      <alignment horizontal="right" vertical="center"/>
      <protection/>
    </xf>
    <xf numFmtId="49" fontId="42" fillId="0" borderId="0" xfId="626" applyNumberFormat="1" applyBorder="1" applyAlignment="1">
      <alignment horizontal="left" vertical="center"/>
      <protection/>
    </xf>
    <xf numFmtId="164" fontId="2" fillId="36" borderId="152" xfId="628" applyNumberFormat="1" applyBorder="1" applyAlignment="1">
      <alignment horizontal="right"/>
      <protection/>
    </xf>
    <xf numFmtId="164" fontId="2" fillId="35" borderId="153" xfId="625" applyNumberFormat="1" applyBorder="1" applyAlignment="1">
      <alignment horizontal="right"/>
      <protection/>
    </xf>
    <xf numFmtId="164" fontId="2" fillId="35" borderId="154" xfId="625" applyNumberFormat="1" applyBorder="1" applyAlignment="1">
      <alignment horizontal="right"/>
      <protection/>
    </xf>
    <xf numFmtId="0" fontId="2" fillId="35" borderId="155" xfId="625" applyNumberFormat="1" applyBorder="1" applyAlignment="1">
      <alignment/>
      <protection/>
    </xf>
    <xf numFmtId="164" fontId="42" fillId="36" borderId="156" xfId="629" applyBorder="1" applyAlignment="1">
      <alignment/>
      <protection/>
    </xf>
    <xf numFmtId="164" fontId="42" fillId="0" borderId="15" xfId="626" applyNumberFormat="1" applyAlignment="1">
      <alignment horizontal="right"/>
      <protection/>
    </xf>
    <xf numFmtId="49" fontId="73" fillId="0" borderId="0" xfId="631" applyFont="1" applyBorder="1" applyAlignment="1">
      <alignment horizontal="left" vertical="center"/>
      <protection/>
    </xf>
    <xf numFmtId="164" fontId="75" fillId="38" borderId="146" xfId="632" applyNumberFormat="1" applyBorder="1">
      <alignment/>
      <protection/>
    </xf>
    <xf numFmtId="164" fontId="42" fillId="36" borderId="105" xfId="629" applyNumberFormat="1" applyBorder="1" applyAlignment="1">
      <alignment horizontal="right"/>
      <protection/>
    </xf>
    <xf numFmtId="49" fontId="26" fillId="0" borderId="17" xfId="631" applyAlignment="1">
      <alignment horizontal="right"/>
      <protection/>
    </xf>
    <xf numFmtId="49" fontId="26" fillId="0" borderId="17" xfId="631" applyAlignment="1">
      <alignment horizontal="left"/>
      <protection/>
    </xf>
    <xf numFmtId="49" fontId="73" fillId="0" borderId="0" xfId="631" applyFont="1" applyBorder="1" applyAlignment="1">
      <alignment horizontal="left"/>
      <protection/>
    </xf>
    <xf numFmtId="0" fontId="0" fillId="0" borderId="0" xfId="0" applyAlignment="1">
      <alignment/>
    </xf>
    <xf numFmtId="164" fontId="75" fillId="38" borderId="146" xfId="632" applyNumberFormat="1" applyFill="1" applyBorder="1" applyAlignment="1">
      <alignment horizontal="right"/>
      <protection/>
    </xf>
    <xf numFmtId="164" fontId="75" fillId="38" borderId="132" xfId="632" applyNumberFormat="1" applyFill="1" applyBorder="1" applyAlignment="1">
      <alignment horizontal="right"/>
      <protection/>
    </xf>
    <xf numFmtId="164" fontId="75" fillId="38" borderId="133" xfId="632" applyNumberFormat="1" applyFill="1" applyBorder="1" applyAlignment="1">
      <alignment horizontal="right"/>
      <protection/>
    </xf>
    <xf numFmtId="49" fontId="75" fillId="38" borderId="134" xfId="632" applyFill="1" applyBorder="1" applyAlignment="1">
      <alignment horizontal="left"/>
      <protection/>
    </xf>
    <xf numFmtId="49" fontId="2" fillId="35" borderId="14" xfId="625" applyNumberFormat="1" applyAlignment="1">
      <alignment horizontal="left"/>
      <protection/>
    </xf>
    <xf numFmtId="164" fontId="26" fillId="0" borderId="17" xfId="631" applyNumberFormat="1" applyAlignment="1">
      <alignment horizontal="left"/>
      <protection/>
    </xf>
    <xf numFmtId="164" fontId="75" fillId="38" borderId="157" xfId="632" applyNumberFormat="1" applyBorder="1" applyAlignment="1">
      <alignment horizontal="right"/>
      <protection/>
    </xf>
    <xf numFmtId="164" fontId="75" fillId="38" borderId="158" xfId="632" applyNumberFormat="1" applyBorder="1" applyAlignment="1">
      <alignment horizontal="right"/>
      <protection/>
    </xf>
    <xf numFmtId="164" fontId="75" fillId="38" borderId="159" xfId="632" applyNumberFormat="1" applyBorder="1" applyAlignment="1">
      <alignment horizontal="right"/>
      <protection/>
    </xf>
    <xf numFmtId="49" fontId="75" fillId="38" borderId="160" xfId="632" applyBorder="1" applyAlignment="1">
      <alignment/>
      <protection/>
    </xf>
    <xf numFmtId="164" fontId="2" fillId="36" borderId="161" xfId="628" applyNumberFormat="1" applyBorder="1" applyAlignment="1">
      <alignment horizontal="right"/>
      <protection/>
    </xf>
    <xf numFmtId="164" fontId="2" fillId="35" borderId="90" xfId="625" applyNumberFormat="1" applyBorder="1" applyAlignment="1">
      <alignment horizontal="right"/>
      <protection/>
    </xf>
    <xf numFmtId="164" fontId="2" fillId="35" borderId="162" xfId="625" applyNumberFormat="1" applyBorder="1" applyAlignment="1">
      <alignment horizontal="right"/>
      <protection/>
    </xf>
    <xf numFmtId="49" fontId="2" fillId="35" borderId="91" xfId="625" applyNumberFormat="1" applyBorder="1" applyAlignment="1">
      <alignment horizontal="left"/>
      <protection/>
    </xf>
    <xf numFmtId="0" fontId="73" fillId="0" borderId="0" xfId="631" applyNumberFormat="1" applyFont="1" applyBorder="1" applyAlignment="1">
      <alignment horizontal="left" vertical="center"/>
      <protection/>
    </xf>
    <xf numFmtId="0" fontId="2" fillId="42" borderId="128" xfId="0" applyFont="1" applyFill="1" applyBorder="1"/>
    <xf numFmtId="0" fontId="2" fillId="42" borderId="14" xfId="0" applyFont="1" applyFill="1" applyBorder="1"/>
    <xf numFmtId="0" fontId="2" fillId="42" borderId="0" xfId="0" applyFont="1" applyFill="1" applyBorder="1"/>
    <xf numFmtId="164" fontId="75" fillId="38" borderId="163" xfId="632" applyNumberFormat="1" applyBorder="1" applyAlignment="1">
      <alignment horizontal="right"/>
      <protection/>
    </xf>
    <xf numFmtId="164" fontId="75" fillId="38" borderId="164" xfId="632" applyNumberFormat="1" applyBorder="1" applyAlignment="1">
      <alignment horizontal="right"/>
      <protection/>
    </xf>
    <xf numFmtId="164" fontId="75" fillId="38" borderId="165" xfId="632" applyNumberFormat="1" applyBorder="1" applyAlignment="1">
      <alignment horizontal="right"/>
      <protection/>
    </xf>
    <xf numFmtId="0" fontId="42" fillId="0" borderId="0" xfId="626" applyNumberFormat="1" applyBorder="1" applyAlignment="1">
      <alignment/>
      <protection/>
    </xf>
    <xf numFmtId="164" fontId="2" fillId="36" borderId="152" xfId="628" applyNumberFormat="1" applyBorder="1" applyAlignment="1">
      <alignment/>
      <protection/>
    </xf>
    <xf numFmtId="0" fontId="2" fillId="42" borderId="155" xfId="0" applyFont="1" applyFill="1" applyBorder="1"/>
    <xf numFmtId="164" fontId="2" fillId="36" borderId="75" xfId="628" applyNumberFormat="1" applyBorder="1" applyAlignment="1">
      <alignment/>
      <protection/>
    </xf>
    <xf numFmtId="164" fontId="42" fillId="36" borderId="149" xfId="629" applyBorder="1" applyAlignment="1">
      <alignment/>
      <protection/>
    </xf>
    <xf numFmtId="164" fontId="2" fillId="36" borderId="81" xfId="628" applyNumberFormat="1" applyBorder="1" applyAlignment="1">
      <alignment/>
      <protection/>
    </xf>
    <xf numFmtId="164" fontId="42" fillId="0" borderId="15" xfId="626" applyNumberFormat="1" applyAlignment="1">
      <alignment/>
      <protection/>
    </xf>
    <xf numFmtId="164" fontId="2" fillId="42" borderId="153" xfId="0" applyNumberFormat="1" applyFont="1" applyFill="1" applyBorder="1" applyAlignment="1">
      <alignment horizontal="right"/>
    </xf>
    <xf numFmtId="164" fontId="2" fillId="42" borderId="154" xfId="0" applyNumberFormat="1" applyFont="1" applyFill="1" applyBorder="1" applyAlignment="1">
      <alignment horizontal="right"/>
    </xf>
    <xf numFmtId="164" fontId="2" fillId="42" borderId="80" xfId="0" applyNumberFormat="1" applyFont="1" applyFill="1" applyBorder="1" applyAlignment="1">
      <alignment horizontal="right"/>
    </xf>
    <xf numFmtId="164" fontId="2" fillId="42" borderId="79" xfId="0" applyNumberFormat="1" applyFont="1" applyFill="1" applyBorder="1" applyAlignment="1">
      <alignment horizontal="right"/>
    </xf>
    <xf numFmtId="164" fontId="42" fillId="36" borderId="150" xfId="629" applyBorder="1" applyAlignment="1">
      <alignment/>
      <protection/>
    </xf>
    <xf numFmtId="164" fontId="42" fillId="36" borderId="151" xfId="629" applyBorder="1" applyAlignment="1">
      <alignment/>
      <protection/>
    </xf>
    <xf numFmtId="49" fontId="26" fillId="0" borderId="17" xfId="631" applyFont="1" applyAlignment="1">
      <alignment horizontal="right" vertical="center"/>
      <protection/>
    </xf>
    <xf numFmtId="49" fontId="73" fillId="0" borderId="17" xfId="631" applyFont="1" applyBorder="1" applyAlignment="1">
      <alignment horizontal="left" vertical="center"/>
      <protection/>
    </xf>
    <xf numFmtId="49" fontId="75" fillId="38" borderId="146" xfId="632" applyBorder="1" applyAlignment="1">
      <alignment horizontal="right"/>
      <protection/>
    </xf>
    <xf numFmtId="49" fontId="75" fillId="38" borderId="132" xfId="632" applyBorder="1" applyAlignment="1">
      <alignment horizontal="right"/>
      <protection/>
    </xf>
    <xf numFmtId="49" fontId="75" fillId="38" borderId="133" xfId="632" applyBorder="1" applyAlignment="1">
      <alignment horizontal="right"/>
      <protection/>
    </xf>
    <xf numFmtId="0" fontId="2" fillId="35" borderId="80" xfId="625" applyNumberFormat="1" applyBorder="1" applyAlignment="1">
      <alignment horizontal="right"/>
      <protection/>
    </xf>
    <xf numFmtId="0" fontId="2" fillId="35" borderId="79" xfId="625" applyNumberFormat="1" applyBorder="1" applyAlignment="1">
      <alignment horizontal="right"/>
      <protection/>
    </xf>
    <xf numFmtId="164" fontId="2" fillId="42" borderId="44" xfId="0" applyNumberFormat="1" applyFont="1" applyFill="1" applyBorder="1" applyAlignment="1">
      <alignment horizontal="right"/>
    </xf>
    <xf numFmtId="164" fontId="2" fillId="42" borderId="45" xfId="0" applyNumberFormat="1" applyFont="1" applyFill="1" applyBorder="1" applyAlignment="1">
      <alignment horizontal="right"/>
    </xf>
    <xf numFmtId="49" fontId="75" fillId="38" borderId="146" xfId="632" applyFill="1" applyBorder="1" applyAlignment="1">
      <alignment horizontal="right"/>
      <protection/>
    </xf>
    <xf numFmtId="49" fontId="75" fillId="38" borderId="132" xfId="632" applyFill="1" applyBorder="1" applyAlignment="1">
      <alignment horizontal="right"/>
      <protection/>
    </xf>
    <xf numFmtId="49" fontId="75" fillId="38" borderId="133" xfId="632" applyFill="1" applyBorder="1" applyAlignment="1">
      <alignment horizontal="right"/>
      <protection/>
    </xf>
    <xf numFmtId="0" fontId="2" fillId="36" borderId="81" xfId="628" applyNumberFormat="1" applyBorder="1" applyAlignment="1">
      <alignment horizontal="right"/>
      <protection/>
    </xf>
    <xf numFmtId="0" fontId="4" fillId="0" borderId="0" xfId="103">
      <alignment/>
      <protection/>
    </xf>
    <xf numFmtId="3" fontId="2" fillId="36" borderId="81" xfId="628" applyNumberFormat="1" applyBorder="1" applyAlignment="1">
      <alignment horizontal="right"/>
      <protection/>
    </xf>
    <xf numFmtId="3" fontId="2" fillId="35" borderId="0" xfId="625" applyBorder="1" applyAlignment="1">
      <alignment/>
      <protection/>
    </xf>
    <xf numFmtId="3" fontId="2" fillId="35" borderId="14" xfId="625" applyAlignment="1">
      <alignment/>
      <protection/>
    </xf>
    <xf numFmtId="0" fontId="75" fillId="38" borderId="17" xfId="632" applyNumberFormat="1">
      <alignment/>
      <protection/>
    </xf>
    <xf numFmtId="164" fontId="26" fillId="0" borderId="17" xfId="631" applyNumberFormat="1" applyAlignment="1">
      <alignment horizontal="right" vertical="center"/>
      <protection/>
    </xf>
    <xf numFmtId="0" fontId="26" fillId="0" borderId="17" xfId="631" applyNumberFormat="1" applyAlignment="1">
      <alignment horizontal="left" vertical="center"/>
      <protection/>
    </xf>
    <xf numFmtId="164" fontId="26" fillId="0" borderId="0" xfId="631" applyNumberFormat="1" applyBorder="1" applyAlignment="1">
      <alignment horizontal="right" vertical="center"/>
      <protection/>
    </xf>
    <xf numFmtId="0" fontId="42" fillId="0" borderId="0" xfId="626" applyNumberFormat="1" applyBorder="1" applyAlignment="1">
      <alignment horizontal="left" vertical="center"/>
      <protection/>
    </xf>
    <xf numFmtId="164" fontId="2" fillId="36" borderId="166" xfId="628" applyNumberFormat="1" applyBorder="1" applyAlignment="1">
      <alignment horizontal="right"/>
      <protection/>
    </xf>
    <xf numFmtId="164" fontId="2" fillId="35" borderId="111" xfId="625" applyNumberFormat="1" applyBorder="1" applyAlignment="1">
      <alignment horizontal="right"/>
      <protection/>
    </xf>
    <xf numFmtId="164" fontId="2" fillId="35" borderId="112" xfId="625" applyNumberFormat="1" applyBorder="1" applyAlignment="1">
      <alignment horizontal="right"/>
      <protection/>
    </xf>
    <xf numFmtId="0" fontId="2" fillId="35" borderId="15" xfId="625" applyNumberFormat="1" applyBorder="1" applyAlignment="1">
      <alignment/>
      <protection/>
    </xf>
    <xf numFmtId="164" fontId="42" fillId="36" borderId="149" xfId="629" applyNumberFormat="1" applyBorder="1" applyAlignment="1">
      <alignment horizontal="right"/>
      <protection/>
    </xf>
    <xf numFmtId="164" fontId="42" fillId="36" borderId="150" xfId="629" applyNumberFormat="1" applyBorder="1" applyAlignment="1">
      <alignment horizontal="right"/>
      <protection/>
    </xf>
    <xf numFmtId="164" fontId="42" fillId="36" borderId="151" xfId="629" applyNumberFormat="1" applyBorder="1" applyAlignment="1">
      <alignment horizontal="right"/>
      <protection/>
    </xf>
    <xf numFmtId="49" fontId="75" fillId="38" borderId="134" xfId="632" applyBorder="1">
      <alignment/>
      <protection/>
    </xf>
    <xf numFmtId="49" fontId="75" fillId="38" borderId="134" xfId="632" applyNumberFormat="1" applyBorder="1">
      <alignment/>
      <protection/>
    </xf>
    <xf numFmtId="164" fontId="2" fillId="35" borderId="80" xfId="625" applyNumberFormat="1" applyBorder="1" applyAlignment="1">
      <alignment horizontal="right" vertical="center"/>
      <protection/>
    </xf>
    <xf numFmtId="164" fontId="2" fillId="35" borderId="79" xfId="625" applyNumberFormat="1" applyBorder="1" applyAlignment="1">
      <alignment horizontal="right" vertical="center"/>
      <protection/>
    </xf>
    <xf numFmtId="49" fontId="2" fillId="35" borderId="0" xfId="625" applyNumberFormat="1" applyBorder="1" applyAlignment="1">
      <alignment horizontal="left" vertical="center"/>
      <protection/>
    </xf>
    <xf numFmtId="164" fontId="2" fillId="35" borderId="44" xfId="625" applyNumberFormat="1" applyBorder="1" applyAlignment="1">
      <alignment horizontal="right" vertical="center"/>
      <protection/>
    </xf>
    <xf numFmtId="164" fontId="2" fillId="35" borderId="45" xfId="625" applyNumberFormat="1" applyBorder="1" applyAlignment="1">
      <alignment horizontal="right" vertical="center"/>
      <protection/>
    </xf>
    <xf numFmtId="49" fontId="2" fillId="35" borderId="14" xfId="625" applyNumberFormat="1" applyAlignment="1">
      <alignment horizontal="left" vertical="center"/>
      <protection/>
    </xf>
    <xf numFmtId="164" fontId="2" fillId="35" borderId="130" xfId="625" applyNumberFormat="1" applyBorder="1" applyAlignment="1">
      <alignment horizontal="right" vertical="center"/>
      <protection/>
    </xf>
    <xf numFmtId="164" fontId="2" fillId="35" borderId="131" xfId="625" applyNumberFormat="1" applyBorder="1" applyAlignment="1">
      <alignment horizontal="right" vertical="center"/>
      <protection/>
    </xf>
    <xf numFmtId="164" fontId="26" fillId="0" borderId="17" xfId="631" applyNumberFormat="1" applyAlignment="1">
      <alignment horizontal="right" vertical="center"/>
      <protection/>
    </xf>
    <xf numFmtId="164" fontId="2" fillId="36" borderId="167" xfId="628" applyNumberFormat="1" applyBorder="1" applyAlignment="1">
      <alignment horizontal="right" vertical="center"/>
      <protection/>
    </xf>
    <xf numFmtId="164" fontId="2" fillId="35" borderId="86" xfId="625" applyNumberFormat="1" applyBorder="1" applyAlignment="1">
      <alignment horizontal="right" vertical="center"/>
      <protection/>
    </xf>
    <xf numFmtId="164" fontId="2" fillId="35" borderId="118" xfId="625" applyNumberFormat="1" applyBorder="1" applyAlignment="1">
      <alignment horizontal="right" vertical="center"/>
      <protection/>
    </xf>
    <xf numFmtId="0" fontId="2" fillId="35" borderId="16" xfId="625" applyNumberFormat="1" applyBorder="1" applyAlignment="1">
      <alignment horizontal="left" vertical="center"/>
      <protection/>
    </xf>
    <xf numFmtId="164" fontId="2" fillId="36" borderId="75" xfId="628" applyNumberFormat="1" applyBorder="1" applyAlignment="1">
      <alignment horizontal="right" vertical="center"/>
      <protection/>
    </xf>
    <xf numFmtId="164" fontId="2" fillId="35" borderId="14" xfId="625" applyNumberFormat="1" applyAlignment="1">
      <alignment horizontal="right" vertical="center"/>
      <protection/>
    </xf>
    <xf numFmtId="0" fontId="2" fillId="35" borderId="14" xfId="625" applyNumberFormat="1" applyAlignment="1">
      <alignment horizontal="left" vertical="center"/>
      <protection/>
    </xf>
    <xf numFmtId="164" fontId="2" fillId="36" borderId="81" xfId="628" applyNumberFormat="1" applyBorder="1" applyAlignment="1">
      <alignment horizontal="right" vertical="center"/>
      <protection/>
    </xf>
    <xf numFmtId="164" fontId="2" fillId="36" borderId="129" xfId="628" applyNumberFormat="1" applyBorder="1" applyAlignment="1">
      <alignment horizontal="right" vertical="center"/>
      <protection/>
    </xf>
    <xf numFmtId="49" fontId="26" fillId="0" borderId="17" xfId="631" applyNumberFormat="1" applyAlignment="1">
      <alignment horizontal="left" vertical="center"/>
      <protection/>
    </xf>
    <xf numFmtId="164" fontId="42" fillId="36" borderId="149" xfId="629" applyBorder="1" applyAlignment="1">
      <alignment horizontal="right" vertical="center"/>
      <protection/>
    </xf>
    <xf numFmtId="164" fontId="42" fillId="36" borderId="150" xfId="629" applyBorder="1" applyAlignment="1">
      <alignment horizontal="right" vertical="center"/>
      <protection/>
    </xf>
    <xf numFmtId="164" fontId="42" fillId="36" borderId="151" xfId="629" applyBorder="1" applyAlignment="1">
      <alignment horizontal="right" vertical="center"/>
      <protection/>
    </xf>
    <xf numFmtId="0" fontId="42" fillId="0" borderId="15" xfId="626" applyNumberFormat="1" applyAlignment="1">
      <alignment horizontal="left" vertical="center"/>
      <protection/>
    </xf>
    <xf numFmtId="164" fontId="42" fillId="36" borderId="156" xfId="629" applyBorder="1" applyAlignment="1">
      <alignment horizontal="left" vertical="center"/>
      <protection/>
    </xf>
    <xf numFmtId="164" fontId="2" fillId="36" borderId="168" xfId="628" applyNumberFormat="1" applyBorder="1" applyAlignment="1">
      <alignment horizontal="right" vertical="center"/>
      <protection/>
    </xf>
    <xf numFmtId="164" fontId="2" fillId="35" borderId="169" xfId="625" applyNumberFormat="1" applyBorder="1" applyAlignment="1">
      <alignment horizontal="right" vertical="center"/>
      <protection/>
    </xf>
    <xf numFmtId="164" fontId="2" fillId="35" borderId="170" xfId="625" applyNumberFormat="1" applyBorder="1" applyAlignment="1">
      <alignment horizontal="right" vertical="center"/>
      <protection/>
    </xf>
    <xf numFmtId="164" fontId="42" fillId="36" borderId="167" xfId="629" applyBorder="1" applyAlignment="1">
      <alignment horizontal="right" vertical="center"/>
      <protection/>
    </xf>
    <xf numFmtId="164" fontId="42" fillId="36" borderId="86" xfId="629" applyBorder="1" applyAlignment="1">
      <alignment horizontal="right" vertical="center"/>
      <protection/>
    </xf>
    <xf numFmtId="164" fontId="42" fillId="36" borderId="118" xfId="629" applyBorder="1" applyAlignment="1">
      <alignment horizontal="right" vertical="center"/>
      <protection/>
    </xf>
    <xf numFmtId="164" fontId="42" fillId="36" borderId="16" xfId="629" applyAlignment="1">
      <alignment horizontal="left" vertical="center"/>
      <protection/>
    </xf>
    <xf numFmtId="164" fontId="2" fillId="36" borderId="75" xfId="628" applyNumberFormat="1" applyBorder="1" applyAlignment="1">
      <alignment vertical="center"/>
      <protection/>
    </xf>
    <xf numFmtId="164" fontId="2" fillId="35" borderId="80" xfId="625" applyNumberFormat="1" applyBorder="1" applyAlignment="1">
      <alignment horizontal="right" vertical="center"/>
      <protection/>
    </xf>
    <xf numFmtId="164" fontId="2" fillId="35" borderId="79" xfId="625" applyNumberFormat="1" applyBorder="1" applyAlignment="1">
      <alignment horizontal="right" vertical="center"/>
      <protection/>
    </xf>
    <xf numFmtId="164" fontId="2" fillId="36" borderId="168" xfId="628" applyNumberFormat="1" applyBorder="1" applyAlignment="1">
      <alignment/>
      <protection/>
    </xf>
    <xf numFmtId="164" fontId="2" fillId="35" borderId="169" xfId="625" applyNumberFormat="1" applyBorder="1" applyAlignment="1">
      <alignment horizontal="right" vertical="center"/>
      <protection/>
    </xf>
    <xf numFmtId="164" fontId="2" fillId="35" borderId="170" xfId="625" applyNumberFormat="1" applyBorder="1" applyAlignment="1">
      <alignment horizontal="right" vertical="center"/>
      <protection/>
    </xf>
    <xf numFmtId="164" fontId="2" fillId="35" borderId="44" xfId="625" applyNumberFormat="1" applyBorder="1" applyAlignment="1">
      <alignment horizontal="right" vertical="center"/>
      <protection/>
    </xf>
    <xf numFmtId="164" fontId="2" fillId="35" borderId="45" xfId="625" applyNumberFormat="1" applyBorder="1" applyAlignment="1">
      <alignment horizontal="right" vertical="center"/>
      <protection/>
    </xf>
    <xf numFmtId="164" fontId="75" fillId="38" borderId="134" xfId="632" applyNumberFormat="1" applyBorder="1" applyAlignment="1">
      <alignment horizontal="right"/>
      <protection/>
    </xf>
    <xf numFmtId="164" fontId="2" fillId="36" borderId="0" xfId="628" applyNumberFormat="1" applyBorder="1" applyAlignment="1">
      <alignment horizontal="right"/>
      <protection/>
    </xf>
    <xf numFmtId="164" fontId="26" fillId="0" borderId="135" xfId="631" applyNumberFormat="1" applyBorder="1" applyAlignment="1">
      <alignment horizontal="right" vertical="center"/>
      <protection/>
    </xf>
    <xf numFmtId="164" fontId="26" fillId="0" borderId="136" xfId="631" applyNumberFormat="1" applyBorder="1" applyAlignment="1">
      <alignment horizontal="right" vertical="center"/>
      <protection/>
    </xf>
    <xf numFmtId="49" fontId="26" fillId="0" borderId="17" xfId="631" applyAlignment="1">
      <alignment horizontal="left" vertical="center" wrapText="1"/>
      <protection/>
    </xf>
    <xf numFmtId="164" fontId="2" fillId="35" borderId="131" xfId="625" applyNumberFormat="1" applyBorder="1" applyAlignment="1">
      <alignment horizontal="right"/>
      <protection/>
    </xf>
    <xf numFmtId="164" fontId="42" fillId="36" borderId="156" xfId="629" applyBorder="1" applyAlignment="1">
      <alignment horizontal="right"/>
      <protection/>
    </xf>
    <xf numFmtId="164" fontId="2" fillId="35" borderId="169" xfId="625" applyNumberFormat="1" applyBorder="1" applyAlignment="1">
      <alignment horizontal="right"/>
      <protection/>
    </xf>
    <xf numFmtId="164" fontId="2" fillId="35" borderId="170" xfId="625" applyNumberFormat="1" applyBorder="1" applyAlignment="1">
      <alignment horizontal="right"/>
      <protection/>
    </xf>
    <xf numFmtId="164" fontId="42" fillId="36" borderId="89" xfId="629" applyBorder="1" applyAlignment="1">
      <alignment horizontal="right"/>
      <protection/>
    </xf>
    <xf numFmtId="164" fontId="42" fillId="0" borderId="171" xfId="626" applyNumberFormat="1" applyBorder="1" applyAlignment="1">
      <alignment horizontal="right"/>
      <protection/>
    </xf>
    <xf numFmtId="164" fontId="42" fillId="0" borderId="172" xfId="626" applyNumberFormat="1" applyBorder="1" applyAlignment="1">
      <alignment horizontal="right"/>
      <protection/>
    </xf>
    <xf numFmtId="0" fontId="42" fillId="0" borderId="173" xfId="626" applyNumberFormat="1" applyBorder="1" applyAlignment="1">
      <alignment/>
      <protection/>
    </xf>
    <xf numFmtId="0" fontId="26" fillId="0" borderId="17" xfId="631" applyNumberFormat="1" applyAlignment="1">
      <alignment horizontal="left"/>
      <protection/>
    </xf>
    <xf numFmtId="49" fontId="26" fillId="0" borderId="17" xfId="631" applyNumberFormat="1" applyAlignment="1">
      <alignment horizontal="right" vertical="center"/>
      <protection/>
    </xf>
    <xf numFmtId="164" fontId="26" fillId="0" borderId="17" xfId="631" applyNumberFormat="1" applyAlignment="1">
      <alignment horizontal="left" vertical="center"/>
      <protection/>
    </xf>
    <xf numFmtId="49" fontId="73" fillId="0" borderId="0" xfId="631" applyNumberFormat="1" applyFont="1" applyBorder="1" applyAlignment="1">
      <alignment horizontal="left" vertical="center"/>
      <protection/>
    </xf>
    <xf numFmtId="164" fontId="75" fillId="47" borderId="134" xfId="629" applyFont="1" applyFill="1" applyBorder="1" applyAlignment="1">
      <alignment/>
      <protection/>
    </xf>
    <xf numFmtId="164" fontId="75" fillId="47" borderId="132" xfId="629" applyFont="1" applyFill="1" applyBorder="1" applyAlignment="1">
      <alignment/>
      <protection/>
    </xf>
    <xf numFmtId="164" fontId="75" fillId="47" borderId="133" xfId="629" applyFont="1" applyFill="1" applyBorder="1" applyAlignment="1">
      <alignment/>
      <protection/>
    </xf>
    <xf numFmtId="164" fontId="2" fillId="36" borderId="0" xfId="628" applyNumberFormat="1" applyBorder="1" applyAlignment="1">
      <alignment/>
      <protection/>
    </xf>
    <xf numFmtId="164" fontId="42" fillId="0" borderId="171" xfId="626" applyNumberFormat="1" applyBorder="1" applyAlignment="1">
      <alignment/>
      <protection/>
    </xf>
    <xf numFmtId="164" fontId="42" fillId="0" borderId="172" xfId="626" applyNumberFormat="1" applyBorder="1" applyAlignment="1">
      <alignment/>
      <protection/>
    </xf>
    <xf numFmtId="164" fontId="2" fillId="36" borderId="14" xfId="628" applyNumberFormat="1" applyAlignment="1">
      <alignment/>
      <protection/>
    </xf>
    <xf numFmtId="164" fontId="26" fillId="0" borderId="135" xfId="631" applyNumberFormat="1" applyBorder="1" applyAlignment="1">
      <alignment horizontal="left" vertical="center"/>
      <protection/>
    </xf>
    <xf numFmtId="164" fontId="26" fillId="0" borderId="136" xfId="631" applyNumberFormat="1" applyBorder="1" applyAlignment="1">
      <alignment horizontal="left" vertical="center"/>
      <protection/>
    </xf>
    <xf numFmtId="164" fontId="42" fillId="36" borderId="87" xfId="629" applyBorder="1" applyAlignment="1">
      <alignment/>
      <protection/>
    </xf>
    <xf numFmtId="164" fontId="42" fillId="36" borderId="88" xfId="629" applyBorder="1" applyAlignment="1">
      <alignment/>
      <protection/>
    </xf>
    <xf numFmtId="164" fontId="42" fillId="0" borderId="15" xfId="626" applyNumberFormat="1" applyAlignment="1">
      <alignment horizontal="left" vertical="center"/>
      <protection/>
    </xf>
    <xf numFmtId="164" fontId="42" fillId="0" borderId="112" xfId="626" applyNumberFormat="1" applyBorder="1" applyAlignment="1">
      <alignment horizontal="right"/>
      <protection/>
    </xf>
    <xf numFmtId="164" fontId="42" fillId="0" borderId="111" xfId="626" applyNumberFormat="1" applyBorder="1" applyAlignment="1">
      <alignment horizontal="left" vertical="center"/>
      <protection/>
    </xf>
    <xf numFmtId="164" fontId="42" fillId="0" borderId="112" xfId="626" applyNumberFormat="1" applyBorder="1" applyAlignment="1">
      <alignment horizontal="left" vertical="center"/>
      <protection/>
    </xf>
    <xf numFmtId="164" fontId="26" fillId="0" borderId="17" xfId="631" applyNumberFormat="1" applyAlignment="1">
      <alignment horizontal="left" vertical="center" wrapText="1"/>
      <protection/>
    </xf>
    <xf numFmtId="164" fontId="75" fillId="38" borderId="174" xfId="632" applyNumberFormat="1" applyBorder="1" applyAlignment="1">
      <alignment horizontal="right"/>
      <protection/>
    </xf>
    <xf numFmtId="164" fontId="75" fillId="38" borderId="135" xfId="632" applyNumberFormat="1" applyBorder="1" applyAlignment="1">
      <alignment horizontal="right"/>
      <protection/>
    </xf>
    <xf numFmtId="164" fontId="75" fillId="38" borderId="136" xfId="632" applyNumberFormat="1" applyBorder="1" applyAlignment="1">
      <alignment horizontal="right"/>
      <protection/>
    </xf>
    <xf numFmtId="164" fontId="26" fillId="0" borderId="135" xfId="631" applyNumberFormat="1" applyBorder="1" applyAlignment="1">
      <alignment horizontal="right" vertical="center"/>
      <protection/>
    </xf>
    <xf numFmtId="164" fontId="26" fillId="0" borderId="136" xfId="631" applyNumberFormat="1" applyBorder="1" applyAlignment="1">
      <alignment horizontal="right" vertical="center"/>
      <protection/>
    </xf>
    <xf numFmtId="0" fontId="52" fillId="0" borderId="80" xfId="0" applyFont="1" applyBorder="1"/>
    <xf numFmtId="0" fontId="52" fillId="0" borderId="79" xfId="0" applyFont="1" applyBorder="1"/>
    <xf numFmtId="164" fontId="42" fillId="0" borderId="111" xfId="626" applyNumberFormat="1" applyBorder="1" applyAlignment="1">
      <alignment/>
      <protection/>
    </xf>
    <xf numFmtId="0" fontId="3" fillId="0" borderId="0" xfId="23" applyNumberFormat="1" applyAlignment="1">
      <alignment/>
      <protection/>
    </xf>
    <xf numFmtId="0" fontId="3" fillId="0" borderId="0" xfId="23" applyNumberFormat="1" applyAlignment="1">
      <alignment vertical="center" wrapText="1"/>
      <protection/>
    </xf>
    <xf numFmtId="164" fontId="42" fillId="45" borderId="111" xfId="626" applyNumberFormat="1" applyFill="1" applyBorder="1" applyAlignment="1">
      <alignment horizontal="right"/>
      <protection/>
    </xf>
    <xf numFmtId="164" fontId="42" fillId="36" borderId="118" xfId="629" applyFill="1" applyBorder="1" applyAlignment="1">
      <alignment horizontal="right"/>
      <protection/>
    </xf>
    <xf numFmtId="0" fontId="42" fillId="45" borderId="15" xfId="626" applyNumberFormat="1" applyFill="1" applyAlignment="1">
      <alignment/>
      <protection/>
    </xf>
    <xf numFmtId="49" fontId="26" fillId="0" borderId="135" xfId="631" applyBorder="1" applyAlignment="1">
      <alignment horizontal="right" vertical="center"/>
      <protection/>
    </xf>
    <xf numFmtId="0" fontId="26" fillId="0" borderId="136" xfId="631" applyNumberFormat="1" applyBorder="1" applyAlignment="1">
      <alignment horizontal="right" vertical="center"/>
      <protection/>
    </xf>
    <xf numFmtId="164" fontId="26" fillId="0" borderId="0" xfId="631" applyNumberFormat="1" applyBorder="1" applyAlignment="1">
      <alignment horizontal="left" vertical="center"/>
      <protection/>
    </xf>
    <xf numFmtId="164" fontId="0" fillId="0" borderId="79" xfId="0" applyNumberFormat="1" applyBorder="1"/>
    <xf numFmtId="164" fontId="42" fillId="45" borderId="140" xfId="626" applyNumberFormat="1" applyFill="1" applyBorder="1" applyAlignment="1">
      <alignment/>
      <protection/>
    </xf>
    <xf numFmtId="164" fontId="42" fillId="45" borderId="175" xfId="626" applyNumberFormat="1" applyFill="1" applyBorder="1" applyAlignment="1">
      <alignment/>
      <protection/>
    </xf>
    <xf numFmtId="164" fontId="42" fillId="36" borderId="141" xfId="629" applyFill="1" applyBorder="1" applyAlignment="1">
      <alignment/>
      <protection/>
    </xf>
    <xf numFmtId="164" fontId="75" fillId="38" borderId="136" xfId="632" applyNumberFormat="1" applyBorder="1">
      <alignment/>
      <protection/>
    </xf>
    <xf numFmtId="0" fontId="75" fillId="38" borderId="17" xfId="632" applyNumberFormat="1" applyBorder="1">
      <alignment/>
      <protection/>
    </xf>
    <xf numFmtId="164" fontId="2" fillId="35" borderId="162" xfId="625" applyNumberFormat="1" applyBorder="1" applyAlignment="1">
      <alignment/>
      <protection/>
    </xf>
    <xf numFmtId="164" fontId="2" fillId="35" borderId="131" xfId="625" applyNumberFormat="1" applyBorder="1" applyAlignment="1">
      <alignment/>
      <protection/>
    </xf>
    <xf numFmtId="49" fontId="26" fillId="0" borderId="133" xfId="631" applyBorder="1" applyAlignment="1">
      <alignment horizontal="right" vertical="center" wrapText="1"/>
      <protection/>
    </xf>
    <xf numFmtId="49" fontId="26" fillId="0" borderId="134" xfId="631" applyBorder="1" applyAlignment="1">
      <alignment horizontal="right" vertical="center" wrapText="1"/>
      <protection/>
    </xf>
    <xf numFmtId="164" fontId="75" fillId="38" borderId="135" xfId="632" applyNumberFormat="1" applyBorder="1">
      <alignment/>
      <protection/>
    </xf>
    <xf numFmtId="164" fontId="2" fillId="0" borderId="90" xfId="628" applyNumberFormat="1" applyFill="1" applyBorder="1" applyAlignment="1">
      <alignment/>
      <protection/>
    </xf>
    <xf numFmtId="164" fontId="2" fillId="0" borderId="162" xfId="628" applyNumberFormat="1" applyFill="1" applyBorder="1" applyAlignment="1">
      <alignment/>
      <protection/>
    </xf>
    <xf numFmtId="164" fontId="2" fillId="36" borderId="90" xfId="628" applyNumberFormat="1" applyBorder="1" applyAlignment="1">
      <alignment/>
      <protection/>
    </xf>
    <xf numFmtId="0" fontId="60" fillId="35" borderId="91" xfId="625" applyNumberFormat="1" applyFont="1" applyBorder="1" applyAlignment="1">
      <alignment/>
      <protection/>
    </xf>
    <xf numFmtId="49" fontId="26" fillId="0" borderId="17" xfId="631" applyAlignment="1">
      <alignment horizontal="right" vertical="center" wrapText="1"/>
      <protection/>
    </xf>
    <xf numFmtId="0" fontId="26" fillId="0" borderId="0" xfId="631" applyNumberFormat="1" applyFont="1" applyBorder="1" applyAlignment="1">
      <alignment horizontal="left" vertical="center"/>
      <protection/>
    </xf>
    <xf numFmtId="0" fontId="26" fillId="0" borderId="0" xfId="631" applyNumberFormat="1" applyBorder="1" applyAlignment="1">
      <alignment horizontal="left" vertical="center"/>
      <protection/>
    </xf>
    <xf numFmtId="164" fontId="2" fillId="0" borderId="162" xfId="628" applyNumberFormat="1" applyFill="1" applyBorder="1" applyAlignment="1">
      <alignment horizontal="right"/>
      <protection/>
    </xf>
    <xf numFmtId="164" fontId="2" fillId="36" borderId="162" xfId="628" applyNumberFormat="1" applyBorder="1" applyAlignment="1">
      <alignment horizontal="right"/>
      <protection/>
    </xf>
    <xf numFmtId="166" fontId="75" fillId="38" borderId="17" xfId="632" applyNumberFormat="1">
      <alignment/>
      <protection/>
    </xf>
    <xf numFmtId="166" fontId="75" fillId="38" borderId="135" xfId="632" applyNumberFormat="1" applyBorder="1">
      <alignment/>
      <protection/>
    </xf>
    <xf numFmtId="166" fontId="75" fillId="38" borderId="136" xfId="632" applyNumberFormat="1" applyBorder="1">
      <alignment/>
      <protection/>
    </xf>
    <xf numFmtId="169" fontId="42" fillId="36" borderId="89" xfId="629" applyNumberFormat="1" applyBorder="1" applyAlignment="1">
      <alignment horizontal="right" vertical="center"/>
      <protection/>
    </xf>
    <xf numFmtId="169" fontId="42" fillId="36" borderId="87" xfId="629" applyNumberFormat="1" applyBorder="1" applyAlignment="1">
      <alignment horizontal="right" vertical="center"/>
      <protection/>
    </xf>
    <xf numFmtId="169" fontId="42" fillId="36" borderId="88" xfId="629" applyNumberFormat="1" applyBorder="1" applyAlignment="1">
      <alignment horizontal="right" vertical="center"/>
      <protection/>
    </xf>
    <xf numFmtId="169" fontId="4" fillId="0" borderId="0" xfId="103" applyNumberFormat="1" applyBorder="1">
      <alignment/>
      <protection/>
    </xf>
    <xf numFmtId="170" fontId="42" fillId="36" borderId="89" xfId="629" applyNumberFormat="1" applyBorder="1" applyAlignment="1">
      <alignment horizontal="right"/>
      <protection/>
    </xf>
    <xf numFmtId="170" fontId="42" fillId="36" borderId="87" xfId="629" applyNumberFormat="1" applyBorder="1" applyAlignment="1">
      <alignment horizontal="right"/>
      <protection/>
    </xf>
    <xf numFmtId="170" fontId="42" fillId="36" borderId="88" xfId="629" applyNumberFormat="1" applyBorder="1" applyAlignment="1">
      <alignment horizontal="right"/>
      <protection/>
    </xf>
    <xf numFmtId="164" fontId="42" fillId="36" borderId="89" xfId="629" applyBorder="1" applyAlignment="1">
      <alignment horizontal="left" vertical="center"/>
      <protection/>
    </xf>
    <xf numFmtId="166" fontId="2" fillId="35" borderId="0" xfId="625" applyNumberFormat="1" applyBorder="1" applyAlignment="1">
      <alignment horizontal="right" vertical="center"/>
      <protection/>
    </xf>
    <xf numFmtId="166" fontId="2" fillId="35" borderId="80" xfId="625" applyNumberFormat="1" applyBorder="1" applyAlignment="1">
      <alignment horizontal="right" vertical="center"/>
      <protection/>
    </xf>
    <xf numFmtId="166" fontId="2" fillId="35" borderId="79" xfId="625" applyNumberFormat="1" applyBorder="1" applyAlignment="1">
      <alignment horizontal="right" vertical="center"/>
      <protection/>
    </xf>
    <xf numFmtId="166" fontId="2" fillId="35" borderId="14" xfId="625" applyNumberFormat="1" applyAlignment="1">
      <alignment horizontal="right" vertical="center"/>
      <protection/>
    </xf>
    <xf numFmtId="166" fontId="2" fillId="35" borderId="44" xfId="625" applyNumberFormat="1" applyBorder="1" applyAlignment="1">
      <alignment horizontal="right" vertical="center"/>
      <protection/>
    </xf>
    <xf numFmtId="166" fontId="2" fillId="35" borderId="45" xfId="625" applyNumberFormat="1" applyBorder="1" applyAlignment="1">
      <alignment horizontal="right" vertical="center"/>
      <protection/>
    </xf>
    <xf numFmtId="0" fontId="2" fillId="35" borderId="14" xfId="625" applyNumberFormat="1" applyAlignment="1">
      <alignment vertical="center"/>
      <protection/>
    </xf>
    <xf numFmtId="166" fontId="2" fillId="35" borderId="130" xfId="625" applyNumberFormat="1" applyBorder="1" applyAlignment="1">
      <alignment horizontal="right" vertical="center"/>
      <protection/>
    </xf>
    <xf numFmtId="166" fontId="2" fillId="35" borderId="131" xfId="625" applyNumberFormat="1" applyBorder="1" applyAlignment="1">
      <alignment horizontal="right" vertical="center"/>
      <protection/>
    </xf>
    <xf numFmtId="166" fontId="2" fillId="35" borderId="130" xfId="625" applyNumberFormat="1" applyBorder="1" applyAlignment="1">
      <alignment horizontal="right"/>
      <protection/>
    </xf>
    <xf numFmtId="166" fontId="2" fillId="35" borderId="131" xfId="625" applyNumberFormat="1" applyBorder="1" applyAlignment="1">
      <alignment horizontal="right"/>
      <protection/>
    </xf>
    <xf numFmtId="166" fontId="75" fillId="38" borderId="17" xfId="632" applyNumberFormat="1" applyFill="1">
      <alignment/>
      <protection/>
    </xf>
    <xf numFmtId="166" fontId="75" fillId="38" borderId="135" xfId="632" applyNumberFormat="1" applyFill="1" applyBorder="1">
      <alignment/>
      <protection/>
    </xf>
    <xf numFmtId="170" fontId="0" fillId="0" borderId="0" xfId="0" applyNumberFormat="1" applyBorder="1"/>
    <xf numFmtId="169" fontId="42" fillId="43" borderId="89" xfId="629" applyNumberFormat="1" applyFill="1" applyBorder="1" applyAlignment="1">
      <alignment horizontal="right"/>
      <protection/>
    </xf>
    <xf numFmtId="169" fontId="42" fillId="43" borderId="87" xfId="629" applyNumberFormat="1" applyFill="1" applyBorder="1" applyAlignment="1">
      <alignment horizontal="right"/>
      <protection/>
    </xf>
    <xf numFmtId="169" fontId="42" fillId="36" borderId="88" xfId="629" applyNumberFormat="1" applyBorder="1" applyAlignment="1">
      <alignment horizontal="right"/>
      <protection/>
    </xf>
    <xf numFmtId="166" fontId="2" fillId="35" borderId="14" xfId="625" applyNumberFormat="1" applyFill="1" applyAlignment="1">
      <alignment horizontal="right"/>
      <protection/>
    </xf>
    <xf numFmtId="166" fontId="2" fillId="35" borderId="44" xfId="625" applyNumberFormat="1" applyFill="1" applyBorder="1" applyAlignment="1">
      <alignment horizontal="right"/>
      <protection/>
    </xf>
    <xf numFmtId="166" fontId="2" fillId="35" borderId="45" xfId="625" applyNumberFormat="1" applyFill="1" applyBorder="1" applyAlignment="1">
      <alignment horizontal="right"/>
      <protection/>
    </xf>
    <xf numFmtId="0" fontId="42" fillId="35" borderId="14" xfId="625" applyNumberFormat="1" applyFont="1" applyAlignment="1">
      <alignment vertical="center"/>
      <protection/>
    </xf>
    <xf numFmtId="169" fontId="42" fillId="36" borderId="89" xfId="629" applyNumberFormat="1" applyBorder="1" applyAlignment="1">
      <alignment horizontal="right"/>
      <protection/>
    </xf>
    <xf numFmtId="169" fontId="42" fillId="36" borderId="87" xfId="629" applyNumberFormat="1" applyBorder="1" applyAlignment="1">
      <alignment horizontal="right"/>
      <protection/>
    </xf>
    <xf numFmtId="49" fontId="26" fillId="44" borderId="17" xfId="631" applyFill="1" applyAlignment="1">
      <alignment horizontal="right" vertical="center" wrapText="1"/>
      <protection/>
    </xf>
    <xf numFmtId="166" fontId="75" fillId="38" borderId="17" xfId="632" applyNumberFormat="1" applyFill="1" applyAlignment="1">
      <alignment horizontal="right"/>
      <protection/>
    </xf>
    <xf numFmtId="166" fontId="75" fillId="38" borderId="135" xfId="632" applyNumberFormat="1" applyFill="1" applyBorder="1" applyAlignment="1">
      <alignment horizontal="right"/>
      <protection/>
    </xf>
    <xf numFmtId="166" fontId="75" fillId="38" borderId="136" xfId="632" applyNumberFormat="1" applyBorder="1" applyAlignment="1">
      <alignment horizontal="right"/>
      <protection/>
    </xf>
    <xf numFmtId="166" fontId="75" fillId="38" borderId="17" xfId="632" applyNumberFormat="1" applyAlignment="1">
      <alignment horizontal="right"/>
      <protection/>
    </xf>
    <xf numFmtId="166" fontId="75" fillId="38" borderId="135" xfId="632" applyNumberFormat="1" applyBorder="1" applyAlignment="1">
      <alignment horizontal="right"/>
      <protection/>
    </xf>
    <xf numFmtId="166" fontId="42" fillId="43" borderId="89" xfId="629" applyNumberFormat="1" applyFill="1" applyBorder="1" applyAlignment="1">
      <alignment horizontal="right"/>
      <protection/>
    </xf>
    <xf numFmtId="166" fontId="42" fillId="43" borderId="87" xfId="629" applyNumberFormat="1" applyFill="1" applyBorder="1" applyAlignment="1">
      <alignment horizontal="right"/>
      <protection/>
    </xf>
    <xf numFmtId="166" fontId="42" fillId="36" borderId="88" xfId="629" applyNumberFormat="1" applyBorder="1" applyAlignment="1">
      <alignment horizontal="right"/>
      <protection/>
    </xf>
    <xf numFmtId="166" fontId="42" fillId="36" borderId="89" xfId="629" applyNumberFormat="1" applyBorder="1" applyAlignment="1">
      <alignment horizontal="right"/>
      <protection/>
    </xf>
    <xf numFmtId="166" fontId="42" fillId="36" borderId="87" xfId="629" applyNumberFormat="1" applyBorder="1" applyAlignment="1">
      <alignment horizontal="right"/>
      <protection/>
    </xf>
    <xf numFmtId="166" fontId="2" fillId="0" borderId="0" xfId="628" applyNumberFormat="1" applyFill="1" applyBorder="1" applyAlignment="1">
      <alignment horizontal="right"/>
      <protection/>
    </xf>
    <xf numFmtId="166" fontId="2" fillId="0" borderId="80" xfId="628" applyNumberFormat="1" applyFill="1" applyBorder="1" applyAlignment="1">
      <alignment horizontal="right"/>
      <protection/>
    </xf>
    <xf numFmtId="166" fontId="2" fillId="0" borderId="79" xfId="628" applyNumberFormat="1" applyFill="1" applyBorder="1" applyAlignment="1">
      <alignment horizontal="right"/>
      <protection/>
    </xf>
    <xf numFmtId="166" fontId="2" fillId="36" borderId="0" xfId="628" applyNumberFormat="1" applyBorder="1" applyAlignment="1">
      <alignment horizontal="right"/>
      <protection/>
    </xf>
    <xf numFmtId="166" fontId="2" fillId="36" borderId="80" xfId="628" applyNumberFormat="1" applyBorder="1" applyAlignment="1">
      <alignment horizontal="right"/>
      <protection/>
    </xf>
    <xf numFmtId="166" fontId="2" fillId="36" borderId="79" xfId="628" applyNumberFormat="1" applyBorder="1" applyAlignment="1">
      <alignment horizontal="right"/>
      <protection/>
    </xf>
    <xf numFmtId="166" fontId="2" fillId="0" borderId="14" xfId="628" applyNumberFormat="1" applyFill="1" applyAlignment="1">
      <alignment horizontal="right"/>
      <protection/>
    </xf>
    <xf numFmtId="166" fontId="2" fillId="0" borderId="44" xfId="628" applyNumberFormat="1" applyFill="1" applyBorder="1" applyAlignment="1">
      <alignment horizontal="right"/>
      <protection/>
    </xf>
    <xf numFmtId="166" fontId="2" fillId="0" borderId="45" xfId="628" applyNumberFormat="1" applyFill="1" applyBorder="1" applyAlignment="1">
      <alignment horizontal="right"/>
      <protection/>
    </xf>
    <xf numFmtId="166" fontId="2" fillId="36" borderId="14" xfId="628" applyNumberFormat="1" applyAlignment="1">
      <alignment horizontal="right"/>
      <protection/>
    </xf>
    <xf numFmtId="166" fontId="2" fillId="44" borderId="14" xfId="628" applyNumberFormat="1" applyFill="1" applyAlignment="1">
      <alignment horizontal="right"/>
      <protection/>
    </xf>
    <xf numFmtId="166" fontId="2" fillId="44" borderId="44" xfId="628" applyNumberFormat="1" applyFill="1" applyBorder="1" applyAlignment="1">
      <alignment horizontal="right"/>
      <protection/>
    </xf>
    <xf numFmtId="166" fontId="2" fillId="0" borderId="130" xfId="628" applyNumberFormat="1" applyFill="1" applyBorder="1" applyAlignment="1">
      <alignment horizontal="right"/>
      <protection/>
    </xf>
    <xf numFmtId="166" fontId="2" fillId="0" borderId="131" xfId="628" applyNumberFormat="1" applyFill="1" applyBorder="1" applyAlignment="1">
      <alignment horizontal="right"/>
      <protection/>
    </xf>
    <xf numFmtId="166" fontId="2" fillId="36" borderId="130" xfId="628" applyNumberFormat="1" applyBorder="1" applyAlignment="1">
      <alignment horizontal="right"/>
      <protection/>
    </xf>
    <xf numFmtId="166" fontId="2" fillId="36" borderId="131" xfId="628" applyNumberFormat="1" applyBorder="1" applyAlignment="1">
      <alignment horizontal="right"/>
      <protection/>
    </xf>
    <xf numFmtId="0" fontId="85" fillId="0" borderId="0" xfId="0" applyFont="1"/>
    <xf numFmtId="166" fontId="2" fillId="42" borderId="79" xfId="0" applyNumberFormat="1" applyFont="1" applyFill="1" applyBorder="1" applyAlignment="1">
      <alignment horizontal="right"/>
    </xf>
    <xf numFmtId="166" fontId="2" fillId="42" borderId="45" xfId="0" applyNumberFormat="1" applyFont="1" applyFill="1" applyBorder="1" applyAlignment="1">
      <alignment horizontal="right"/>
    </xf>
    <xf numFmtId="166" fontId="42" fillId="0" borderId="112" xfId="626" applyNumberFormat="1" applyBorder="1" applyAlignment="1">
      <alignment horizontal="right"/>
      <protection/>
    </xf>
    <xf numFmtId="166" fontId="42" fillId="0" borderId="15" xfId="626" applyNumberFormat="1" applyAlignment="1">
      <alignment horizontal="right"/>
      <protection/>
    </xf>
    <xf numFmtId="166" fontId="42" fillId="36" borderId="151" xfId="629" applyNumberFormat="1" applyBorder="1" applyAlignment="1">
      <alignment horizontal="right"/>
      <protection/>
    </xf>
    <xf numFmtId="0" fontId="42" fillId="0" borderId="112" xfId="626" applyBorder="1" applyAlignment="1">
      <alignment horizontal="right"/>
      <protection/>
    </xf>
    <xf numFmtId="0" fontId="42" fillId="0" borderId="175" xfId="626" applyBorder="1" applyAlignment="1">
      <alignment horizontal="right"/>
      <protection/>
    </xf>
    <xf numFmtId="0" fontId="42" fillId="0" borderId="15" xfId="626" applyNumberFormat="1" applyAlignment="1">
      <alignment horizontal="right"/>
      <protection/>
    </xf>
    <xf numFmtId="0" fontId="42" fillId="0" borderId="175" xfId="626" applyNumberFormat="1" applyBorder="1" applyAlignment="1">
      <alignment horizontal="right"/>
      <protection/>
    </xf>
    <xf numFmtId="0" fontId="26" fillId="0" borderId="133" xfId="631" applyNumberFormat="1" applyBorder="1" applyAlignment="1">
      <alignment horizontal="right" vertical="center"/>
      <protection/>
    </xf>
    <xf numFmtId="0" fontId="73" fillId="0" borderId="17" xfId="631" applyNumberFormat="1" applyFont="1" applyAlignment="1">
      <alignment vertical="center"/>
      <protection/>
    </xf>
    <xf numFmtId="166" fontId="42" fillId="0" borderId="111" xfId="626" applyNumberFormat="1" applyBorder="1" applyAlignment="1">
      <alignment horizontal="right"/>
      <protection/>
    </xf>
    <xf numFmtId="166" fontId="2" fillId="0" borderId="169" xfId="628" applyNumberFormat="1" applyFill="1" applyBorder="1" applyAlignment="1">
      <alignment horizontal="right"/>
      <protection/>
    </xf>
    <xf numFmtId="164" fontId="2" fillId="0" borderId="170" xfId="628" applyNumberFormat="1" applyFill="1" applyBorder="1" applyAlignment="1">
      <alignment horizontal="right"/>
      <protection/>
    </xf>
    <xf numFmtId="0" fontId="42" fillId="0" borderId="112" xfId="626" applyNumberFormat="1" applyBorder="1" applyAlignment="1">
      <alignment horizontal="right"/>
      <protection/>
    </xf>
    <xf numFmtId="3" fontId="75" fillId="38" borderId="133" xfId="632" applyNumberFormat="1" applyBorder="1">
      <alignment/>
      <protection/>
    </xf>
    <xf numFmtId="49" fontId="26" fillId="0" borderId="17" xfId="631" applyFont="1" applyAlignment="1">
      <alignment horizontal="left" vertical="center"/>
      <protection/>
    </xf>
    <xf numFmtId="0" fontId="0" fillId="0" borderId="0" xfId="0" applyAlignment="1">
      <alignment horizontal="center"/>
    </xf>
    <xf numFmtId="0" fontId="2" fillId="35" borderId="126" xfId="625" applyNumberFormat="1" applyBorder="1" applyAlignment="1">
      <alignment horizontal="center"/>
      <protection/>
    </xf>
    <xf numFmtId="165" fontId="2" fillId="35" borderId="126" xfId="625" applyNumberFormat="1" applyBorder="1" applyAlignment="1">
      <alignment horizontal="center"/>
      <protection/>
    </xf>
    <xf numFmtId="0" fontId="2" fillId="35" borderId="126" xfId="625" applyNumberFormat="1" applyBorder="1" applyAlignment="1">
      <alignment/>
      <protection/>
    </xf>
    <xf numFmtId="0" fontId="2" fillId="35" borderId="127" xfId="625" applyNumberFormat="1" applyBorder="1" applyAlignment="1">
      <alignment/>
      <protection/>
    </xf>
    <xf numFmtId="0" fontId="2" fillId="35" borderId="44" xfId="625" applyNumberFormat="1" applyBorder="1" applyAlignment="1">
      <alignment horizontal="center"/>
      <protection/>
    </xf>
    <xf numFmtId="165" fontId="2" fillId="35" borderId="44" xfId="625" applyNumberFormat="1" applyBorder="1" applyAlignment="1">
      <alignment horizontal="center"/>
      <protection/>
    </xf>
    <xf numFmtId="0" fontId="2" fillId="35" borderId="45" xfId="625" applyNumberFormat="1" applyBorder="1" applyAlignment="1">
      <alignment/>
      <protection/>
    </xf>
    <xf numFmtId="164" fontId="26" fillId="0" borderId="89" xfId="631" applyNumberFormat="1" applyBorder="1" applyAlignment="1">
      <alignment horizontal="center" vertical="center"/>
      <protection/>
    </xf>
    <xf numFmtId="164" fontId="26" fillId="0" borderId="87" xfId="631" applyNumberFormat="1" applyBorder="1" applyAlignment="1">
      <alignment horizontal="center" vertical="center"/>
      <protection/>
    </xf>
    <xf numFmtId="164" fontId="26" fillId="0" borderId="87" xfId="631" applyNumberFormat="1" applyBorder="1" applyAlignment="1">
      <alignment horizontal="right" vertical="center"/>
      <protection/>
    </xf>
    <xf numFmtId="164" fontId="26" fillId="0" borderId="88" xfId="631" applyNumberFormat="1" applyBorder="1" applyAlignment="1">
      <alignment horizontal="right" vertical="center"/>
      <protection/>
    </xf>
    <xf numFmtId="164" fontId="26" fillId="0" borderId="88" xfId="631" applyNumberFormat="1" applyBorder="1" applyAlignment="1">
      <alignment horizontal="left" vertical="center"/>
      <protection/>
    </xf>
    <xf numFmtId="0" fontId="2" fillId="35" borderId="0" xfId="625" applyNumberFormat="1" applyBorder="1" applyAlignment="1">
      <alignment horizontal="center"/>
      <protection/>
    </xf>
    <xf numFmtId="0" fontId="2" fillId="35" borderId="80" xfId="625" applyNumberFormat="1" applyBorder="1" applyAlignment="1">
      <alignment horizontal="center"/>
      <protection/>
    </xf>
    <xf numFmtId="165" fontId="2" fillId="35" borderId="80" xfId="625" applyNumberFormat="1" applyBorder="1" applyAlignment="1">
      <alignment horizontal="center"/>
      <protection/>
    </xf>
    <xf numFmtId="0" fontId="2" fillId="35" borderId="80" xfId="625" applyNumberFormat="1" applyBorder="1" applyAlignment="1">
      <alignment/>
      <protection/>
    </xf>
    <xf numFmtId="0" fontId="2" fillId="35" borderId="79" xfId="625" applyNumberFormat="1" applyBorder="1" applyAlignment="1">
      <alignment/>
      <protection/>
    </xf>
    <xf numFmtId="164" fontId="26" fillId="0" borderId="87" xfId="631" applyNumberFormat="1" applyBorder="1" applyAlignment="1">
      <alignment horizontal="left" vertical="center"/>
      <protection/>
    </xf>
    <xf numFmtId="0" fontId="2" fillId="35" borderId="72" xfId="625" applyNumberFormat="1" applyBorder="1" applyAlignment="1">
      <alignment horizontal="center"/>
      <protection/>
    </xf>
    <xf numFmtId="0" fontId="2" fillId="35" borderId="14" xfId="625" applyNumberFormat="1" applyAlignment="1">
      <alignment horizontal="center"/>
      <protection/>
    </xf>
    <xf numFmtId="165" fontId="2" fillId="35" borderId="14" xfId="625" applyNumberFormat="1" applyAlignment="1">
      <alignment horizontal="center"/>
      <protection/>
    </xf>
    <xf numFmtId="164" fontId="26" fillId="0" borderId="176" xfId="631" applyNumberFormat="1" applyBorder="1" applyAlignment="1">
      <alignment horizontal="center" vertical="center"/>
      <protection/>
    </xf>
    <xf numFmtId="164" fontId="26" fillId="0" borderId="177" xfId="631" applyNumberFormat="1" applyBorder="1" applyAlignment="1">
      <alignment horizontal="center" vertical="center"/>
      <protection/>
    </xf>
    <xf numFmtId="164" fontId="26" fillId="0" borderId="177" xfId="631" applyNumberFormat="1" applyBorder="1" applyAlignment="1">
      <alignment horizontal="left" vertical="center"/>
      <protection/>
    </xf>
    <xf numFmtId="164" fontId="26" fillId="0" borderId="178" xfId="631" applyNumberFormat="1" applyBorder="1" applyAlignment="1">
      <alignment horizontal="left" vertical="center"/>
      <protection/>
    </xf>
    <xf numFmtId="0" fontId="2" fillId="35" borderId="14" xfId="625" applyNumberFormat="1" applyBorder="1" applyAlignment="1">
      <alignment horizontal="center"/>
      <protection/>
    </xf>
    <xf numFmtId="0" fontId="2" fillId="35" borderId="14" xfId="625" applyNumberFormat="1" applyBorder="1" applyAlignment="1">
      <alignment/>
      <protection/>
    </xf>
    <xf numFmtId="0" fontId="42" fillId="35" borderId="14" xfId="625" applyNumberFormat="1" applyFont="1" applyBorder="1" applyAlignment="1">
      <alignment/>
      <protection/>
    </xf>
    <xf numFmtId="0" fontId="2" fillId="35" borderId="153" xfId="625" applyNumberFormat="1" applyBorder="1" applyAlignment="1">
      <alignment horizontal="center"/>
      <protection/>
    </xf>
    <xf numFmtId="165" fontId="2" fillId="35" borderId="153" xfId="625" applyNumberFormat="1" applyBorder="1" applyAlignment="1">
      <alignment horizontal="center"/>
      <protection/>
    </xf>
    <xf numFmtId="0" fontId="2" fillId="35" borderId="153" xfId="625" applyNumberFormat="1" applyBorder="1" applyAlignment="1">
      <alignment/>
      <protection/>
    </xf>
    <xf numFmtId="0" fontId="2" fillId="35" borderId="154" xfId="625" applyNumberFormat="1" applyBorder="1" applyAlignment="1">
      <alignment/>
      <protection/>
    </xf>
    <xf numFmtId="0" fontId="2" fillId="35" borderId="179" xfId="625" applyNumberFormat="1" applyBorder="1" applyAlignment="1">
      <alignment horizontal="center"/>
      <protection/>
    </xf>
    <xf numFmtId="0" fontId="2" fillId="35" borderId="107" xfId="625" applyNumberFormat="1" applyBorder="1" applyAlignment="1">
      <alignment horizontal="center"/>
      <protection/>
    </xf>
    <xf numFmtId="165" fontId="2" fillId="35" borderId="179" xfId="625" applyNumberFormat="1" applyBorder="1" applyAlignment="1">
      <alignment horizontal="center"/>
      <protection/>
    </xf>
    <xf numFmtId="0" fontId="2" fillId="35" borderId="179" xfId="625" applyNumberFormat="1" applyBorder="1" applyAlignment="1">
      <alignment/>
      <protection/>
    </xf>
    <xf numFmtId="164" fontId="26" fillId="0" borderId="0" xfId="631" applyNumberFormat="1" applyBorder="1" applyAlignment="1">
      <alignment horizontal="center" vertical="center"/>
      <protection/>
    </xf>
    <xf numFmtId="164" fontId="26" fillId="0" borderId="180" xfId="631" applyNumberFormat="1" applyBorder="1" applyAlignment="1">
      <alignment horizontal="center" vertical="center"/>
      <protection/>
    </xf>
    <xf numFmtId="164" fontId="26" fillId="0" borderId="180" xfId="631" applyNumberFormat="1" applyBorder="1" applyAlignment="1">
      <alignment horizontal="left" vertical="center"/>
      <protection/>
    </xf>
    <xf numFmtId="164" fontId="26" fillId="0" borderId="181" xfId="631" applyNumberFormat="1" applyBorder="1" applyAlignment="1">
      <alignment horizontal="left" vertical="center"/>
      <protection/>
    </xf>
    <xf numFmtId="0" fontId="26" fillId="0" borderId="17" xfId="631" applyNumberFormat="1" applyAlignment="1">
      <alignment horizontal="center" vertical="center"/>
      <protection/>
    </xf>
    <xf numFmtId="49" fontId="26" fillId="0" borderId="0" xfId="631" applyNumberFormat="1" applyBorder="1" applyAlignment="1">
      <alignment horizontal="right" vertical="center"/>
      <protection/>
    </xf>
    <xf numFmtId="49" fontId="26" fillId="0" borderId="0" xfId="631" applyNumberFormat="1" applyBorder="1" applyAlignment="1">
      <alignment horizontal="center" vertical="center"/>
      <protection/>
    </xf>
    <xf numFmtId="49" fontId="26" fillId="0" borderId="0" xfId="631" applyNumberFormat="1" applyFont="1" applyBorder="1" applyAlignment="1">
      <alignment horizontal="left" vertical="center"/>
      <protection/>
    </xf>
    <xf numFmtId="3" fontId="75" fillId="38" borderId="132" xfId="632" applyNumberFormat="1" applyBorder="1">
      <alignment/>
      <protection/>
    </xf>
    <xf numFmtId="3" fontId="75" fillId="38" borderId="134" xfId="632" applyNumberFormat="1" applyBorder="1">
      <alignment/>
      <protection/>
    </xf>
    <xf numFmtId="49" fontId="2" fillId="35" borderId="0" xfId="625" applyNumberFormat="1" applyBorder="1" applyAlignment="1">
      <alignment horizontal="left"/>
      <protection/>
    </xf>
    <xf numFmtId="49" fontId="2" fillId="35" borderId="128" xfId="625" applyNumberFormat="1" applyBorder="1" applyAlignment="1">
      <alignment horizontal="right"/>
      <protection/>
    </xf>
    <xf numFmtId="0" fontId="2" fillId="35" borderId="126" xfId="625" applyNumberFormat="1" applyBorder="1" applyAlignment="1">
      <alignment horizontal="right"/>
      <protection/>
    </xf>
    <xf numFmtId="10" fontId="2" fillId="35" borderId="126" xfId="625" applyNumberFormat="1" applyBorder="1" applyAlignment="1">
      <alignment horizontal="right"/>
      <protection/>
    </xf>
    <xf numFmtId="49" fontId="2" fillId="35" borderId="127" xfId="625" applyNumberFormat="1" applyBorder="1" applyAlignment="1">
      <alignment horizontal="right"/>
      <protection/>
    </xf>
    <xf numFmtId="49" fontId="2" fillId="35" borderId="72" xfId="625" applyNumberFormat="1" applyBorder="1" applyAlignment="1">
      <alignment horizontal="right"/>
      <protection/>
    </xf>
    <xf numFmtId="10" fontId="2" fillId="35" borderId="72" xfId="625" applyNumberFormat="1" applyBorder="1" applyAlignment="1">
      <alignment horizontal="right"/>
      <protection/>
    </xf>
    <xf numFmtId="49" fontId="2" fillId="35" borderId="0" xfId="625" applyNumberFormat="1" applyBorder="1" applyAlignment="1">
      <alignment horizontal="right"/>
      <protection/>
    </xf>
    <xf numFmtId="49" fontId="2" fillId="35" borderId="79" xfId="625" applyNumberFormat="1" applyBorder="1" applyAlignment="1">
      <alignment horizontal="right"/>
      <protection/>
    </xf>
    <xf numFmtId="10" fontId="2" fillId="35" borderId="0" xfId="625" applyNumberFormat="1" applyBorder="1" applyAlignment="1">
      <alignment/>
      <protection/>
    </xf>
    <xf numFmtId="49" fontId="2" fillId="35" borderId="14" xfId="625" applyNumberFormat="1" applyAlignment="1">
      <alignment horizontal="right"/>
      <protection/>
    </xf>
    <xf numFmtId="49" fontId="2" fillId="35" borderId="45" xfId="625" applyNumberFormat="1" applyBorder="1" applyAlignment="1">
      <alignment horizontal="right"/>
      <protection/>
    </xf>
    <xf numFmtId="49" fontId="26" fillId="0" borderId="135" xfId="631" applyNumberFormat="1" applyBorder="1" applyAlignment="1">
      <alignment horizontal="right" vertical="center"/>
      <protection/>
    </xf>
    <xf numFmtId="1" fontId="26" fillId="0" borderId="135" xfId="631" applyNumberFormat="1" applyBorder="1" applyAlignment="1">
      <alignment horizontal="right" vertical="center"/>
      <protection/>
    </xf>
    <xf numFmtId="49" fontId="26" fillId="0" borderId="136" xfId="631" applyNumberFormat="1" applyBorder="1" applyAlignment="1">
      <alignment horizontal="right" vertical="center"/>
      <protection/>
    </xf>
    <xf numFmtId="164" fontId="2" fillId="35" borderId="182" xfId="625" applyNumberFormat="1" applyBorder="1" applyAlignment="1">
      <alignment/>
      <protection/>
    </xf>
    <xf numFmtId="164" fontId="2" fillId="35" borderId="183" xfId="625" applyNumberFormat="1" applyBorder="1" applyAlignment="1">
      <alignment/>
      <protection/>
    </xf>
    <xf numFmtId="164" fontId="2" fillId="0" borderId="184" xfId="628" applyNumberFormat="1" applyFill="1" applyBorder="1" applyAlignment="1">
      <alignment horizontal="right"/>
      <protection/>
    </xf>
    <xf numFmtId="164" fontId="2" fillId="36" borderId="184" xfId="628" applyNumberFormat="1" applyBorder="1" applyAlignment="1">
      <alignment horizontal="right"/>
      <protection/>
    </xf>
    <xf numFmtId="0" fontId="2" fillId="35" borderId="182" xfId="625" applyNumberFormat="1" applyBorder="1" applyAlignment="1">
      <alignment/>
      <protection/>
    </xf>
    <xf numFmtId="164" fontId="2" fillId="35" borderId="185" xfId="625" applyNumberFormat="1" applyBorder="1" applyAlignment="1">
      <alignment/>
      <protection/>
    </xf>
    <xf numFmtId="164" fontId="2" fillId="0" borderId="186" xfId="628" applyNumberFormat="1" applyFill="1" applyBorder="1" applyAlignment="1">
      <alignment horizontal="right"/>
      <protection/>
    </xf>
    <xf numFmtId="164" fontId="2" fillId="36" borderId="186" xfId="628" applyNumberFormat="1" applyBorder="1" applyAlignment="1">
      <alignment horizontal="right"/>
      <protection/>
    </xf>
    <xf numFmtId="49" fontId="86" fillId="0" borderId="18" xfId="633" applyAlignment="1">
      <alignment horizontal="right" vertical="center"/>
      <protection/>
    </xf>
    <xf numFmtId="0" fontId="86" fillId="0" borderId="18" xfId="633" applyNumberFormat="1" applyAlignment="1">
      <alignment horizontal="right" vertical="center"/>
      <protection/>
    </xf>
    <xf numFmtId="49" fontId="87" fillId="0" borderId="18" xfId="633" applyFont="1" applyAlignment="1">
      <alignment horizontal="left" vertical="center"/>
      <protection/>
    </xf>
    <xf numFmtId="164" fontId="27" fillId="35" borderId="182" xfId="625" applyNumberFormat="1" applyFont="1" applyBorder="1" applyAlignment="1">
      <alignment/>
      <protection/>
    </xf>
    <xf numFmtId="164" fontId="27" fillId="35" borderId="184" xfId="625" applyNumberFormat="1" applyFont="1" applyBorder="1" applyAlignment="1">
      <alignment/>
      <protection/>
    </xf>
    <xf numFmtId="164" fontId="27" fillId="0" borderId="184" xfId="628" applyNumberFormat="1" applyFont="1" applyFill="1" applyBorder="1" applyAlignment="1">
      <alignment/>
      <protection/>
    </xf>
    <xf numFmtId="164" fontId="27" fillId="36" borderId="184" xfId="628" applyNumberFormat="1" applyFont="1" applyBorder="1" applyAlignment="1">
      <alignment/>
      <protection/>
    </xf>
    <xf numFmtId="164" fontId="27" fillId="35" borderId="14" xfId="625" applyNumberFormat="1" applyFont="1" applyAlignment="1">
      <alignment/>
      <protection/>
    </xf>
    <xf numFmtId="164" fontId="27" fillId="35" borderId="186" xfId="625" applyNumberFormat="1" applyFont="1" applyBorder="1" applyAlignment="1">
      <alignment/>
      <protection/>
    </xf>
    <xf numFmtId="164" fontId="27" fillId="0" borderId="186" xfId="628" applyNumberFormat="1" applyFont="1" applyFill="1" applyBorder="1" applyAlignment="1">
      <alignment/>
      <protection/>
    </xf>
    <xf numFmtId="164" fontId="27" fillId="36" borderId="186" xfId="628" applyNumberFormat="1" applyFont="1" applyBorder="1" applyAlignment="1">
      <alignment/>
      <protection/>
    </xf>
    <xf numFmtId="9" fontId="0" fillId="0" borderId="0" xfId="635" applyFont="1"/>
    <xf numFmtId="0" fontId="0" fillId="0" borderId="0" xfId="0" applyFont="1"/>
    <xf numFmtId="164" fontId="88" fillId="39" borderId="187" xfId="634" applyNumberFormat="1" applyBorder="1" applyAlignment="1">
      <alignment horizontal="right"/>
      <protection/>
    </xf>
    <xf numFmtId="164" fontId="88" fillId="39" borderId="188" xfId="634" applyNumberFormat="1" applyBorder="1" applyAlignment="1">
      <alignment horizontal="right"/>
      <protection/>
    </xf>
    <xf numFmtId="9" fontId="88" fillId="39" borderId="188" xfId="635" applyFont="1" applyFill="1" applyBorder="1" applyAlignment="1">
      <alignment horizontal="right"/>
    </xf>
    <xf numFmtId="164" fontId="88" fillId="39" borderId="189" xfId="634" applyNumberFormat="1" applyBorder="1" applyAlignment="1">
      <alignment horizontal="right"/>
      <protection/>
    </xf>
    <xf numFmtId="49" fontId="88" fillId="39" borderId="18" xfId="634" applyAlignment="1">
      <alignment/>
      <protection/>
    </xf>
    <xf numFmtId="164" fontId="64" fillId="36" borderId="105" xfId="629" applyNumberFormat="1" applyFont="1" applyBorder="1" applyAlignment="1">
      <alignment horizontal="right"/>
      <protection/>
    </xf>
    <xf numFmtId="164" fontId="64" fillId="36" borderId="87" xfId="629" applyNumberFormat="1" applyFont="1" applyBorder="1" applyAlignment="1">
      <alignment horizontal="right"/>
      <protection/>
    </xf>
    <xf numFmtId="9" fontId="64" fillId="36" borderId="87" xfId="635" applyFont="1" applyFill="1" applyBorder="1" applyAlignment="1">
      <alignment horizontal="right"/>
    </xf>
    <xf numFmtId="164" fontId="64" fillId="36" borderId="88" xfId="629" applyNumberFormat="1" applyFont="1" applyBorder="1" applyAlignment="1">
      <alignment horizontal="right"/>
      <protection/>
    </xf>
    <xf numFmtId="164" fontId="64" fillId="36" borderId="89" xfId="629" applyFont="1" applyBorder="1" applyAlignment="1">
      <alignment/>
      <protection/>
    </xf>
    <xf numFmtId="164" fontId="27" fillId="35" borderId="81" xfId="625" applyNumberFormat="1" applyFont="1" applyBorder="1" applyAlignment="1">
      <alignment horizontal="right"/>
      <protection/>
    </xf>
    <xf numFmtId="164" fontId="27" fillId="35" borderId="80" xfId="625" applyNumberFormat="1" applyFont="1" applyBorder="1" applyAlignment="1">
      <alignment horizontal="right"/>
      <protection/>
    </xf>
    <xf numFmtId="164" fontId="27" fillId="36" borderId="80" xfId="628" applyNumberFormat="1" applyFont="1" applyBorder="1" applyAlignment="1">
      <alignment horizontal="right"/>
      <protection/>
    </xf>
    <xf numFmtId="9" fontId="27" fillId="35" borderId="80" xfId="635" applyFont="1" applyFill="1" applyBorder="1" applyAlignment="1">
      <alignment horizontal="right"/>
    </xf>
    <xf numFmtId="164" fontId="27" fillId="35" borderId="79" xfId="625" applyNumberFormat="1" applyFont="1" applyBorder="1" applyAlignment="1">
      <alignment horizontal="right"/>
      <protection/>
    </xf>
    <xf numFmtId="0" fontId="27" fillId="35" borderId="0" xfId="625" applyNumberFormat="1" applyFont="1" applyBorder="1" applyAlignment="1">
      <alignment/>
      <protection/>
    </xf>
    <xf numFmtId="164" fontId="27" fillId="35" borderId="44" xfId="625" applyNumberFormat="1" applyFont="1" applyBorder="1" applyAlignment="1">
      <alignment horizontal="right"/>
      <protection/>
    </xf>
    <xf numFmtId="164" fontId="27" fillId="36" borderId="44" xfId="628" applyNumberFormat="1" applyFont="1" applyBorder="1" applyAlignment="1">
      <alignment horizontal="right"/>
      <protection/>
    </xf>
    <xf numFmtId="9" fontId="27" fillId="35" borderId="44" xfId="635" applyFont="1" applyFill="1" applyBorder="1" applyAlignment="1">
      <alignment horizontal="right"/>
    </xf>
    <xf numFmtId="164" fontId="27" fillId="35" borderId="45" xfId="625" applyNumberFormat="1" applyFont="1" applyBorder="1" applyAlignment="1">
      <alignment horizontal="right"/>
      <protection/>
    </xf>
    <xf numFmtId="0" fontId="27" fillId="35" borderId="14" xfId="625" applyNumberFormat="1" applyFont="1" applyAlignment="1">
      <alignment/>
      <protection/>
    </xf>
    <xf numFmtId="164" fontId="27" fillId="35" borderId="14" xfId="625" applyNumberFormat="1" applyFont="1" applyAlignment="1">
      <alignment horizontal="right"/>
      <protection/>
    </xf>
    <xf numFmtId="164" fontId="27" fillId="36" borderId="78" xfId="628" applyNumberFormat="1" applyFont="1" applyBorder="1" applyAlignment="1">
      <alignment horizontal="right"/>
      <protection/>
    </xf>
    <xf numFmtId="9" fontId="27" fillId="35" borderId="78" xfId="635" applyFont="1" applyFill="1" applyBorder="1" applyAlignment="1">
      <alignment horizontal="right"/>
    </xf>
    <xf numFmtId="0" fontId="64" fillId="35" borderId="14" xfId="625" applyNumberFormat="1" applyFont="1" applyAlignment="1">
      <alignment/>
      <protection/>
    </xf>
    <xf numFmtId="164" fontId="27" fillId="35" borderId="75" xfId="625" applyNumberFormat="1" applyFont="1" applyBorder="1" applyAlignment="1">
      <alignment horizontal="right"/>
      <protection/>
    </xf>
    <xf numFmtId="164" fontId="27" fillId="0" borderId="81" xfId="625" applyNumberFormat="1" applyFont="1" applyFill="1" applyBorder="1" applyAlignment="1">
      <alignment horizontal="right"/>
      <protection/>
    </xf>
    <xf numFmtId="164" fontId="27" fillId="0" borderId="80" xfId="625" applyNumberFormat="1" applyFont="1" applyFill="1" applyBorder="1" applyAlignment="1">
      <alignment horizontal="right"/>
      <protection/>
    </xf>
    <xf numFmtId="164" fontId="27" fillId="36" borderId="77" xfId="628" applyNumberFormat="1" applyFont="1" applyBorder="1" applyAlignment="1">
      <alignment horizontal="right"/>
      <protection/>
    </xf>
    <xf numFmtId="0" fontId="27" fillId="35" borderId="190" xfId="625" applyNumberFormat="1" applyFont="1" applyBorder="1" applyAlignment="1">
      <alignment horizontal="right"/>
      <protection/>
    </xf>
    <xf numFmtId="0" fontId="27" fillId="35" borderId="185" xfId="625" applyNumberFormat="1" applyFont="1" applyBorder="1" applyAlignment="1">
      <alignment horizontal="right"/>
      <protection/>
    </xf>
    <xf numFmtId="0" fontId="27" fillId="36" borderId="185" xfId="625" applyNumberFormat="1" applyFont="1" applyFill="1" applyBorder="1" applyAlignment="1">
      <alignment horizontal="right"/>
      <protection/>
    </xf>
    <xf numFmtId="9" fontId="27" fillId="35" borderId="185" xfId="635" applyFont="1" applyFill="1" applyBorder="1" applyAlignment="1">
      <alignment horizontal="right"/>
    </xf>
    <xf numFmtId="0" fontId="27" fillId="35" borderId="186" xfId="625" applyNumberFormat="1" applyFont="1" applyBorder="1" applyAlignment="1">
      <alignment horizontal="right"/>
      <protection/>
    </xf>
    <xf numFmtId="49" fontId="86" fillId="0" borderId="18" xfId="633" applyAlignment="1">
      <alignment horizontal="right" vertical="center" wrapText="1"/>
      <protection/>
    </xf>
    <xf numFmtId="9" fontId="86" fillId="0" borderId="18" xfId="635" applyFont="1" applyBorder="1" applyAlignment="1">
      <alignment horizontal="right" vertical="center" wrapText="1"/>
    </xf>
    <xf numFmtId="0" fontId="86" fillId="0" borderId="0" xfId="0" applyFont="1" applyBorder="1" applyAlignment="1">
      <alignment horizontal="left" vertical="center"/>
    </xf>
    <xf numFmtId="0" fontId="94" fillId="0" borderId="0" xfId="0" applyFont="1" applyFill="1"/>
    <xf numFmtId="9" fontId="94" fillId="0" borderId="0" xfId="635" applyFont="1" applyFill="1"/>
    <xf numFmtId="164" fontId="88" fillId="39" borderId="191" xfId="634" applyNumberFormat="1" applyBorder="1" applyAlignment="1">
      <alignment horizontal="right"/>
      <protection/>
    </xf>
    <xf numFmtId="164" fontId="88" fillId="39" borderId="192" xfId="634" applyNumberFormat="1" applyBorder="1" applyAlignment="1">
      <alignment horizontal="right"/>
      <protection/>
    </xf>
    <xf numFmtId="164" fontId="88" fillId="39" borderId="193" xfId="634" applyNumberFormat="1" applyBorder="1" applyAlignment="1">
      <alignment horizontal="right"/>
      <protection/>
    </xf>
    <xf numFmtId="49" fontId="88" fillId="39" borderId="194" xfId="634" applyBorder="1" applyAlignment="1">
      <alignment/>
      <protection/>
    </xf>
    <xf numFmtId="164" fontId="27" fillId="0" borderId="79" xfId="628" applyNumberFormat="1" applyFont="1" applyFill="1" applyBorder="1" applyAlignment="1">
      <alignment horizontal="right"/>
      <protection/>
    </xf>
    <xf numFmtId="164" fontId="27" fillId="36" borderId="79" xfId="628" applyNumberFormat="1" applyFont="1" applyBorder="1" applyAlignment="1">
      <alignment horizontal="right"/>
      <protection/>
    </xf>
    <xf numFmtId="164" fontId="27" fillId="0" borderId="45" xfId="628" applyNumberFormat="1" applyFont="1" applyFill="1" applyBorder="1" applyAlignment="1">
      <alignment horizontal="right"/>
      <protection/>
    </xf>
    <xf numFmtId="164" fontId="27" fillId="36" borderId="45" xfId="628" applyNumberFormat="1" applyFont="1" applyBorder="1" applyAlignment="1">
      <alignment horizontal="right"/>
      <protection/>
    </xf>
    <xf numFmtId="164" fontId="27" fillId="35" borderId="190" xfId="625" applyNumberFormat="1" applyFont="1" applyBorder="1" applyAlignment="1">
      <alignment horizontal="right"/>
      <protection/>
    </xf>
    <xf numFmtId="164" fontId="27" fillId="35" borderId="185" xfId="625" applyNumberFormat="1" applyFont="1" applyBorder="1" applyAlignment="1">
      <alignment horizontal="right"/>
      <protection/>
    </xf>
    <xf numFmtId="164" fontId="27" fillId="0" borderId="186" xfId="628" applyNumberFormat="1" applyFont="1" applyFill="1" applyBorder="1" applyAlignment="1">
      <alignment horizontal="right"/>
      <protection/>
    </xf>
    <xf numFmtId="164" fontId="27" fillId="36" borderId="186" xfId="628" applyNumberFormat="1" applyFont="1" applyBorder="1" applyAlignment="1">
      <alignment horizontal="right"/>
      <protection/>
    </xf>
    <xf numFmtId="49" fontId="95" fillId="0" borderId="18" xfId="633" applyFont="1" applyAlignment="1">
      <alignment horizontal="left" vertical="center"/>
      <protection/>
    </xf>
    <xf numFmtId="164" fontId="2" fillId="35" borderId="190" xfId="625" applyNumberFormat="1" applyBorder="1" applyAlignment="1">
      <alignment/>
      <protection/>
    </xf>
    <xf numFmtId="164" fontId="2" fillId="0" borderId="186" xfId="628" applyNumberFormat="1" applyFill="1" applyBorder="1" applyAlignment="1">
      <alignment/>
      <protection/>
    </xf>
    <xf numFmtId="164" fontId="2" fillId="36" borderId="186" xfId="628" applyNumberFormat="1" applyBorder="1" applyAlignment="1">
      <alignment/>
      <protection/>
    </xf>
    <xf numFmtId="0" fontId="23" fillId="0" borderId="0" xfId="22" applyFont="1" applyAlignment="1">
      <alignment vertical="top"/>
      <protection/>
    </xf>
    <xf numFmtId="164" fontId="88" fillId="39" borderId="192" xfId="634" applyNumberFormat="1" applyBorder="1" applyAlignment="1">
      <alignment/>
      <protection/>
    </xf>
    <xf numFmtId="164" fontId="88" fillId="39" borderId="193" xfId="634" applyNumberFormat="1" applyBorder="1" applyAlignment="1">
      <alignment/>
      <protection/>
    </xf>
    <xf numFmtId="164" fontId="27" fillId="35" borderId="44" xfId="625" applyNumberFormat="1" applyFont="1" applyBorder="1" applyAlignment="1">
      <alignment/>
      <protection/>
    </xf>
    <xf numFmtId="164" fontId="27" fillId="0" borderId="45" xfId="628" applyNumberFormat="1" applyFont="1" applyFill="1" applyBorder="1" applyAlignment="1">
      <alignment/>
      <protection/>
    </xf>
    <xf numFmtId="164" fontId="27" fillId="36" borderId="45" xfId="628" applyNumberFormat="1" applyFont="1" applyBorder="1" applyAlignment="1">
      <alignment/>
      <protection/>
    </xf>
    <xf numFmtId="0" fontId="2" fillId="35" borderId="14" xfId="625" applyNumberFormat="1" applyFont="1" applyAlignment="1">
      <alignment/>
      <protection/>
    </xf>
    <xf numFmtId="49" fontId="88" fillId="39" borderId="192" xfId="634" applyBorder="1" applyAlignment="1">
      <alignment horizontal="right"/>
      <protection/>
    </xf>
    <xf numFmtId="49" fontId="88" fillId="39" borderId="193" xfId="634" applyBorder="1" applyAlignment="1">
      <alignment horizontal="right"/>
      <protection/>
    </xf>
    <xf numFmtId="49" fontId="88" fillId="39" borderId="18" xfId="634" applyAlignment="1">
      <alignment horizontal="left"/>
      <protection/>
    </xf>
    <xf numFmtId="164" fontId="88" fillId="39" borderId="193" xfId="634" applyNumberFormat="1" applyFont="1" applyBorder="1" applyAlignment="1">
      <alignment/>
      <protection/>
    </xf>
    <xf numFmtId="0" fontId="88" fillId="39" borderId="194" xfId="634" applyNumberFormat="1" applyBorder="1" applyAlignment="1">
      <alignment/>
      <protection/>
    </xf>
    <xf numFmtId="164" fontId="2" fillId="35" borderId="185" xfId="625" applyNumberFormat="1" applyBorder="1" applyAlignment="1">
      <alignment horizontal="right"/>
      <protection/>
    </xf>
    <xf numFmtId="3" fontId="88" fillId="39" borderId="194" xfId="634" applyNumberFormat="1" applyBorder="1" applyAlignment="1">
      <alignment horizontal="right"/>
      <protection/>
    </xf>
    <xf numFmtId="164" fontId="27" fillId="35" borderId="195" xfId="625" applyNumberFormat="1" applyFont="1" applyBorder="1" applyAlignment="1">
      <alignment horizontal="right"/>
      <protection/>
    </xf>
    <xf numFmtId="164" fontId="27" fillId="35" borderId="183" xfId="625" applyNumberFormat="1" applyFont="1" applyBorder="1" applyAlignment="1">
      <alignment horizontal="right"/>
      <protection/>
    </xf>
    <xf numFmtId="164" fontId="27" fillId="36" borderId="183" xfId="628" applyNumberFormat="1" applyFont="1" applyBorder="1" applyAlignment="1">
      <alignment horizontal="right"/>
      <protection/>
    </xf>
    <xf numFmtId="164" fontId="27" fillId="36" borderId="184" xfId="628" applyNumberFormat="1" applyFont="1" applyBorder="1" applyAlignment="1">
      <alignment horizontal="right"/>
      <protection/>
    </xf>
    <xf numFmtId="164" fontId="27" fillId="36" borderId="185" xfId="628" applyNumberFormat="1" applyFont="1" applyBorder="1" applyAlignment="1">
      <alignment horizontal="right"/>
      <protection/>
    </xf>
    <xf numFmtId="0" fontId="86" fillId="0" borderId="188" xfId="633" applyNumberFormat="1" applyBorder="1" applyAlignment="1">
      <alignment horizontal="right" vertical="center"/>
      <protection/>
    </xf>
    <xf numFmtId="49" fontId="86" fillId="0" borderId="0" xfId="633" applyBorder="1" applyAlignment="1">
      <alignment horizontal="right" vertical="center"/>
      <protection/>
    </xf>
    <xf numFmtId="9" fontId="88" fillId="39" borderId="191" xfId="634" applyNumberFormat="1" applyBorder="1" applyAlignment="1">
      <alignment/>
      <protection/>
    </xf>
    <xf numFmtId="9" fontId="88" fillId="39" borderId="192" xfId="634" applyNumberFormat="1" applyBorder="1" applyAlignment="1">
      <alignment/>
      <protection/>
    </xf>
    <xf numFmtId="9" fontId="88" fillId="39" borderId="193" xfId="634" applyNumberFormat="1" applyBorder="1" applyAlignment="1">
      <alignment/>
      <protection/>
    </xf>
    <xf numFmtId="9" fontId="2" fillId="35" borderId="81" xfId="625" applyNumberFormat="1" applyBorder="1" applyAlignment="1">
      <alignment/>
      <protection/>
    </xf>
    <xf numFmtId="9" fontId="2" fillId="0" borderId="79" xfId="628" applyNumberFormat="1" applyFill="1" applyBorder="1" applyAlignment="1">
      <alignment/>
      <protection/>
    </xf>
    <xf numFmtId="9" fontId="2" fillId="36" borderId="79" xfId="628" applyNumberFormat="1" applyBorder="1" applyAlignment="1">
      <alignment/>
      <protection/>
    </xf>
    <xf numFmtId="9" fontId="2" fillId="35" borderId="75" xfId="625" applyNumberFormat="1" applyBorder="1" applyAlignment="1">
      <alignment/>
      <protection/>
    </xf>
    <xf numFmtId="9" fontId="2" fillId="0" borderId="45" xfId="628" applyNumberFormat="1" applyFill="1" applyBorder="1" applyAlignment="1">
      <alignment/>
      <protection/>
    </xf>
    <xf numFmtId="9" fontId="2" fillId="36" borderId="45" xfId="628" applyNumberFormat="1" applyBorder="1" applyAlignment="1">
      <alignment/>
      <protection/>
    </xf>
    <xf numFmtId="9" fontId="2" fillId="35" borderId="190" xfId="625" applyNumberFormat="1" applyBorder="1" applyAlignment="1">
      <alignment/>
      <protection/>
    </xf>
    <xf numFmtId="9" fontId="2" fillId="35" borderId="185" xfId="625" applyNumberFormat="1" applyBorder="1" applyAlignment="1">
      <alignment/>
      <protection/>
    </xf>
    <xf numFmtId="9" fontId="2" fillId="0" borderId="186" xfId="628" applyNumberFormat="1" applyFill="1" applyBorder="1" applyAlignment="1">
      <alignment/>
      <protection/>
    </xf>
    <xf numFmtId="9" fontId="2" fillId="36" borderId="186" xfId="628" applyNumberFormat="1" applyBorder="1" applyAlignment="1">
      <alignment/>
      <protection/>
    </xf>
    <xf numFmtId="0" fontId="16" fillId="44" borderId="0" xfId="0" applyFont="1" applyFill="1"/>
    <xf numFmtId="3" fontId="2" fillId="0" borderId="44" xfId="625" applyNumberFormat="1" applyFill="1" applyBorder="1" applyAlignment="1">
      <alignment/>
      <protection/>
    </xf>
    <xf numFmtId="3" fontId="2" fillId="0" borderId="45" xfId="628" applyNumberFormat="1" applyFill="1" applyBorder="1" applyAlignment="1">
      <alignment/>
      <protection/>
    </xf>
    <xf numFmtId="3" fontId="2" fillId="0" borderId="185" xfId="625" applyNumberFormat="1" applyFill="1" applyBorder="1" applyAlignment="1">
      <alignment/>
      <protection/>
    </xf>
    <xf numFmtId="3" fontId="2" fillId="0" borderId="186" xfId="628" applyNumberFormat="1" applyFill="1" applyBorder="1" applyAlignment="1">
      <alignment/>
      <protection/>
    </xf>
    <xf numFmtId="0" fontId="102" fillId="0" borderId="0" xfId="0" applyFont="1"/>
    <xf numFmtId="9" fontId="88" fillId="39" borderId="191" xfId="634" applyNumberFormat="1" applyBorder="1" applyAlignment="1">
      <alignment horizontal="right"/>
      <protection/>
    </xf>
    <xf numFmtId="9" fontId="88" fillId="39" borderId="192" xfId="634" applyNumberFormat="1" applyBorder="1" applyAlignment="1">
      <alignment horizontal="right"/>
      <protection/>
    </xf>
    <xf numFmtId="9" fontId="88" fillId="39" borderId="193" xfId="634" applyNumberFormat="1" applyBorder="1" applyAlignment="1">
      <alignment horizontal="right"/>
      <protection/>
    </xf>
    <xf numFmtId="9" fontId="2" fillId="35" borderId="81" xfId="625" applyNumberFormat="1" applyBorder="1" applyAlignment="1">
      <alignment horizontal="right"/>
      <protection/>
    </xf>
    <xf numFmtId="9" fontId="2" fillId="0" borderId="79" xfId="628" applyNumberFormat="1" applyFill="1" applyBorder="1" applyAlignment="1">
      <alignment horizontal="right"/>
      <protection/>
    </xf>
    <xf numFmtId="9" fontId="2" fillId="36" borderId="79" xfId="628" applyNumberFormat="1" applyBorder="1" applyAlignment="1">
      <alignment horizontal="right"/>
      <protection/>
    </xf>
    <xf numFmtId="9" fontId="2" fillId="35" borderId="75" xfId="625" applyNumberFormat="1" applyBorder="1" applyAlignment="1">
      <alignment horizontal="right"/>
      <protection/>
    </xf>
    <xf numFmtId="9" fontId="2" fillId="35" borderId="190" xfId="625" applyNumberFormat="1" applyBorder="1" applyAlignment="1">
      <alignment horizontal="right"/>
      <protection/>
    </xf>
    <xf numFmtId="9" fontId="2" fillId="35" borderId="185" xfId="625" applyNumberFormat="1" applyBorder="1" applyAlignment="1">
      <alignment horizontal="right"/>
      <protection/>
    </xf>
    <xf numFmtId="9" fontId="2" fillId="0" borderId="186" xfId="628" applyNumberFormat="1" applyFill="1" applyBorder="1" applyAlignment="1">
      <alignment horizontal="right"/>
      <protection/>
    </xf>
    <xf numFmtId="9" fontId="2" fillId="36" borderId="186" xfId="628" applyNumberFormat="1" applyBorder="1" applyAlignment="1">
      <alignment horizontal="right"/>
      <protection/>
    </xf>
    <xf numFmtId="164" fontId="2" fillId="35" borderId="196" xfId="625" applyNumberFormat="1" applyBorder="1" applyAlignment="1">
      <alignment/>
      <protection/>
    </xf>
    <xf numFmtId="164" fontId="2" fillId="35" borderId="197" xfId="625" applyNumberFormat="1" applyBorder="1" applyAlignment="1">
      <alignment/>
      <protection/>
    </xf>
    <xf numFmtId="164" fontId="2" fillId="0" borderId="198" xfId="628" applyNumberFormat="1" applyFill="1" applyBorder="1" applyAlignment="1">
      <alignment/>
      <protection/>
    </xf>
    <xf numFmtId="164" fontId="2" fillId="36" borderId="198" xfId="628" applyNumberFormat="1" applyBorder="1" applyAlignment="1">
      <alignment/>
      <protection/>
    </xf>
    <xf numFmtId="0" fontId="2" fillId="35" borderId="199" xfId="625" applyNumberFormat="1" applyBorder="1" applyAlignment="1">
      <alignment/>
      <protection/>
    </xf>
    <xf numFmtId="164" fontId="2" fillId="35" borderId="200" xfId="625" applyNumberFormat="1" applyBorder="1" applyAlignment="1">
      <alignment/>
      <protection/>
    </xf>
    <xf numFmtId="164" fontId="2" fillId="35" borderId="201" xfId="625" applyNumberFormat="1" applyBorder="1" applyAlignment="1">
      <alignment/>
      <protection/>
    </xf>
    <xf numFmtId="164" fontId="2" fillId="0" borderId="202" xfId="628" applyNumberFormat="1" applyFill="1" applyBorder="1" applyAlignment="1">
      <alignment/>
      <protection/>
    </xf>
    <xf numFmtId="164" fontId="2" fillId="36" borderId="202" xfId="628" applyNumberFormat="1" applyBorder="1" applyAlignment="1">
      <alignment/>
      <protection/>
    </xf>
    <xf numFmtId="49" fontId="103" fillId="0" borderId="19" xfId="636" applyAlignment="1">
      <alignment horizontal="right" vertical="center"/>
      <protection/>
    </xf>
    <xf numFmtId="0" fontId="103" fillId="0" borderId="19" xfId="636" applyNumberFormat="1" applyAlignment="1">
      <alignment horizontal="right" vertical="center"/>
      <protection/>
    </xf>
    <xf numFmtId="49" fontId="104" fillId="0" borderId="19" xfId="636" applyFont="1" applyAlignment="1">
      <alignment horizontal="left" vertical="center"/>
      <protection/>
    </xf>
    <xf numFmtId="164" fontId="42" fillId="35" borderId="196" xfId="625" applyNumberFormat="1" applyFont="1" applyBorder="1" applyAlignment="1">
      <alignment/>
      <protection/>
    </xf>
    <xf numFmtId="164" fontId="42" fillId="35" borderId="197" xfId="625" applyNumberFormat="1" applyFont="1" applyBorder="1" applyAlignment="1">
      <alignment/>
      <protection/>
    </xf>
    <xf numFmtId="164" fontId="42" fillId="0" borderId="198" xfId="628" applyNumberFormat="1" applyFont="1" applyFill="1" applyBorder="1" applyAlignment="1">
      <alignment/>
      <protection/>
    </xf>
    <xf numFmtId="164" fontId="42" fillId="36" borderId="198" xfId="628" applyNumberFormat="1" applyFont="1" applyBorder="1" applyAlignment="1">
      <alignment/>
      <protection/>
    </xf>
    <xf numFmtId="0" fontId="42" fillId="35" borderId="199" xfId="625" applyNumberFormat="1" applyFont="1" applyBorder="1" applyAlignment="1">
      <alignment/>
      <protection/>
    </xf>
    <xf numFmtId="164" fontId="42" fillId="35" borderId="200" xfId="625" applyNumberFormat="1" applyFont="1" applyBorder="1" applyAlignment="1">
      <alignment/>
      <protection/>
    </xf>
    <xf numFmtId="164" fontId="42" fillId="35" borderId="201" xfId="625" applyNumberFormat="1" applyFont="1" applyBorder="1" applyAlignment="1">
      <alignment/>
      <protection/>
    </xf>
    <xf numFmtId="164" fontId="42" fillId="0" borderId="202" xfId="628" applyNumberFormat="1" applyFont="1" applyFill="1" applyBorder="1" applyAlignment="1">
      <alignment/>
      <protection/>
    </xf>
    <xf numFmtId="164" fontId="42" fillId="36" borderId="202" xfId="628" applyNumberFormat="1" applyFont="1" applyBorder="1" applyAlignment="1">
      <alignment/>
      <protection/>
    </xf>
    <xf numFmtId="20" fontId="0" fillId="0" borderId="0" xfId="0" applyNumberFormat="1"/>
    <xf numFmtId="164" fontId="105" fillId="40" borderId="203" xfId="637" applyNumberFormat="1" applyBorder="1" applyAlignment="1">
      <alignment horizontal="right"/>
      <protection/>
    </xf>
    <xf numFmtId="164" fontId="105" fillId="40" borderId="204" xfId="637" applyNumberFormat="1" applyBorder="1" applyAlignment="1">
      <alignment horizontal="right"/>
      <protection/>
    </xf>
    <xf numFmtId="164" fontId="105" fillId="40" borderId="205" xfId="637" applyNumberFormat="1" applyBorder="1" applyAlignment="1">
      <alignment horizontal="right"/>
      <protection/>
    </xf>
    <xf numFmtId="49" fontId="105" fillId="40" borderId="19" xfId="637" applyAlignment="1">
      <alignment/>
      <protection/>
    </xf>
    <xf numFmtId="0" fontId="2" fillId="0" borderId="202" xfId="628" applyNumberFormat="1" applyFill="1" applyBorder="1" applyAlignment="1">
      <alignment/>
      <protection/>
    </xf>
    <xf numFmtId="0" fontId="2" fillId="36" borderId="202" xfId="628" applyNumberFormat="1" applyBorder="1" applyAlignment="1">
      <alignment/>
      <protection/>
    </xf>
    <xf numFmtId="164" fontId="42" fillId="36" borderId="167" xfId="629" applyNumberFormat="1" applyBorder="1" applyAlignment="1">
      <alignment/>
      <protection/>
    </xf>
    <xf numFmtId="164" fontId="42" fillId="0" borderId="166" xfId="626" applyNumberFormat="1" applyBorder="1" applyAlignment="1">
      <alignment/>
      <protection/>
    </xf>
    <xf numFmtId="0" fontId="2" fillId="0" borderId="88" xfId="628" applyNumberFormat="1" applyFill="1" applyBorder="1" applyAlignment="1">
      <alignment/>
      <protection/>
    </xf>
    <xf numFmtId="0" fontId="2" fillId="36" borderId="88" xfId="628" applyNumberFormat="1" applyBorder="1" applyAlignment="1">
      <alignment/>
      <protection/>
    </xf>
    <xf numFmtId="164" fontId="42" fillId="36" borderId="105" xfId="629" applyBorder="1" applyAlignment="1">
      <alignment/>
      <protection/>
    </xf>
    <xf numFmtId="0" fontId="2" fillId="35" borderId="81" xfId="625" applyNumberFormat="1" applyBorder="1" applyAlignment="1">
      <alignment/>
      <protection/>
    </xf>
    <xf numFmtId="0" fontId="2" fillId="0" borderId="118" xfId="628" applyNumberFormat="1" applyFill="1" applyBorder="1" applyAlignment="1">
      <alignment/>
      <protection/>
    </xf>
    <xf numFmtId="0" fontId="2" fillId="36" borderId="118" xfId="628" applyNumberFormat="1" applyBorder="1" applyAlignment="1">
      <alignment/>
      <protection/>
    </xf>
    <xf numFmtId="0" fontId="2" fillId="35" borderId="75" xfId="625" applyNumberFormat="1" applyBorder="1" applyAlignment="1">
      <alignment/>
      <protection/>
    </xf>
    <xf numFmtId="0" fontId="42" fillId="35" borderId="206" xfId="625" applyNumberFormat="1" applyFont="1" applyBorder="1" applyAlignment="1">
      <alignment/>
      <protection/>
    </xf>
    <xf numFmtId="49" fontId="103" fillId="0" borderId="205" xfId="636" applyBorder="1" applyAlignment="1">
      <alignment horizontal="right" vertical="center"/>
      <protection/>
    </xf>
    <xf numFmtId="164" fontId="105" fillId="40" borderId="207" xfId="637" applyNumberFormat="1" applyBorder="1" applyAlignment="1">
      <alignment horizontal="right"/>
      <protection/>
    </xf>
    <xf numFmtId="164" fontId="105" fillId="40" borderId="208" xfId="637" applyNumberFormat="1" applyBorder="1" applyAlignment="1">
      <alignment horizontal="right"/>
      <protection/>
    </xf>
    <xf numFmtId="164" fontId="105" fillId="40" borderId="209" xfId="637" applyNumberFormat="1" applyBorder="1" applyAlignment="1">
      <alignment horizontal="right"/>
      <protection/>
    </xf>
    <xf numFmtId="49" fontId="105" fillId="40" borderId="210" xfId="637" applyBorder="1" applyAlignment="1">
      <alignment/>
      <protection/>
    </xf>
    <xf numFmtId="164" fontId="2" fillId="35" borderId="81" xfId="625" applyNumberFormat="1" applyBorder="1" applyAlignment="1">
      <alignment horizontal="right"/>
      <protection/>
    </xf>
    <xf numFmtId="164" fontId="2" fillId="35" borderId="200" xfId="625" applyNumberFormat="1" applyBorder="1" applyAlignment="1">
      <alignment horizontal="right"/>
      <protection/>
    </xf>
    <xf numFmtId="164" fontId="2" fillId="35" borderId="201" xfId="625" applyNumberFormat="1" applyBorder="1" applyAlignment="1">
      <alignment horizontal="right"/>
      <protection/>
    </xf>
    <xf numFmtId="164" fontId="2" fillId="0" borderId="202" xfId="628" applyNumberFormat="1" applyFill="1" applyBorder="1" applyAlignment="1">
      <alignment horizontal="right"/>
      <protection/>
    </xf>
    <xf numFmtId="164" fontId="2" fillId="36" borderId="202" xfId="628" applyNumberFormat="1" applyBorder="1" applyAlignment="1">
      <alignment horizontal="right"/>
      <protection/>
    </xf>
    <xf numFmtId="164" fontId="105" fillId="40" borderId="211" xfId="637" applyNumberFormat="1" applyBorder="1" applyAlignment="1">
      <alignment horizontal="right"/>
      <protection/>
    </xf>
    <xf numFmtId="164" fontId="105" fillId="40" borderId="212" xfId="637" applyNumberFormat="1" applyBorder="1" applyAlignment="1">
      <alignment horizontal="right"/>
      <protection/>
    </xf>
    <xf numFmtId="164" fontId="42" fillId="36" borderId="86" xfId="629" applyBorder="1" applyAlignment="1">
      <alignment horizontal="right"/>
      <protection/>
    </xf>
    <xf numFmtId="164" fontId="42" fillId="36" borderId="118" xfId="629" applyBorder="1" applyAlignment="1">
      <alignment horizontal="right"/>
      <protection/>
    </xf>
    <xf numFmtId="164" fontId="42" fillId="43" borderId="118" xfId="629" applyFill="1" applyBorder="1" applyAlignment="1">
      <alignment horizontal="right"/>
      <protection/>
    </xf>
    <xf numFmtId="164" fontId="42" fillId="0" borderId="213" xfId="626" applyNumberFormat="1" applyBorder="1" applyAlignment="1">
      <alignment horizontal="right"/>
      <protection/>
    </xf>
    <xf numFmtId="0" fontId="42" fillId="0" borderId="214" xfId="626" applyNumberFormat="1" applyBorder="1" applyAlignment="1">
      <alignment/>
      <protection/>
    </xf>
    <xf numFmtId="49" fontId="103" fillId="0" borderId="204" xfId="636" applyBorder="1" applyAlignment="1">
      <alignment horizontal="right" vertical="center"/>
      <protection/>
    </xf>
    <xf numFmtId="0" fontId="103" fillId="0" borderId="204" xfId="636" applyNumberFormat="1" applyBorder="1" applyAlignment="1">
      <alignment horizontal="right" vertical="center"/>
      <protection/>
    </xf>
    <xf numFmtId="0" fontId="103" fillId="0" borderId="205" xfId="636" applyNumberFormat="1" applyBorder="1" applyAlignment="1">
      <alignment horizontal="right" vertical="center"/>
      <protection/>
    </xf>
    <xf numFmtId="49" fontId="103" fillId="0" borderId="19" xfId="636" applyFont="1" applyAlignment="1">
      <alignment horizontal="left" vertical="center"/>
      <protection/>
    </xf>
    <xf numFmtId="0" fontId="27" fillId="0" borderId="215" xfId="0" applyFont="1" applyBorder="1"/>
    <xf numFmtId="0" fontId="27" fillId="0" borderId="215" xfId="0" applyFont="1" applyBorder="1" applyAlignment="1">
      <alignment horizontal="right"/>
    </xf>
    <xf numFmtId="0" fontId="34" fillId="35" borderId="20" xfId="638" applyNumberFormat="1" applyFill="1" applyAlignment="1">
      <alignment/>
    </xf>
    <xf numFmtId="0" fontId="34" fillId="35" borderId="20" xfId="638" applyNumberFormat="1" applyFill="1" applyAlignment="1">
      <alignment horizontal="right"/>
    </xf>
    <xf numFmtId="0" fontId="34" fillId="0" borderId="20" xfId="638" applyFill="1"/>
    <xf numFmtId="0" fontId="34" fillId="0" borderId="20" xfId="638" applyFill="1" applyAlignment="1">
      <alignment horizontal="right"/>
    </xf>
    <xf numFmtId="0" fontId="39" fillId="0" borderId="0" xfId="622" applyFont="1" applyAlignment="1">
      <alignment vertical="top"/>
    </xf>
    <xf numFmtId="0" fontId="34" fillId="35" borderId="20" xfId="622" applyNumberFormat="1" applyFill="1" applyBorder="1" applyAlignment="1">
      <alignment/>
    </xf>
    <xf numFmtId="0" fontId="34" fillId="35" borderId="20" xfId="622" applyNumberFormat="1" applyFill="1" applyBorder="1" applyAlignment="1">
      <alignment horizontal="right"/>
    </xf>
    <xf numFmtId="0" fontId="35" fillId="0" borderId="0" xfId="0" applyFont="1"/>
    <xf numFmtId="0" fontId="3" fillId="0" borderId="0" xfId="23" applyNumberFormat="1" applyAlignment="1">
      <alignment horizontal="left"/>
      <protection/>
    </xf>
    <xf numFmtId="0" fontId="20" fillId="48" borderId="0" xfId="0" applyFont="1" applyFill="1" applyAlignment="1">
      <alignment horizontal="left" vertical="center" wrapText="1" indent="2"/>
    </xf>
    <xf numFmtId="0" fontId="23" fillId="0" borderId="0" xfId="22" applyFill="1" applyAlignment="1">
      <alignment vertical="top"/>
      <protection/>
    </xf>
    <xf numFmtId="49" fontId="44" fillId="0" borderId="10" xfId="627" applyAlignment="1">
      <alignment horizontal="center" vertical="center"/>
      <protection/>
    </xf>
    <xf numFmtId="0" fontId="23" fillId="0" borderId="0" xfId="22" applyAlignment="1">
      <alignment vertical="top"/>
      <protection/>
    </xf>
    <xf numFmtId="0" fontId="23" fillId="0" borderId="0" xfId="22" applyFill="1" applyAlignment="1">
      <alignment horizontal="left" vertical="top" wrapText="1"/>
      <protection/>
    </xf>
    <xf numFmtId="0" fontId="23" fillId="0" borderId="0" xfId="22" applyFont="1" applyAlignment="1">
      <alignment vertical="center" wrapText="1"/>
      <protection/>
    </xf>
    <xf numFmtId="49" fontId="44" fillId="0" borderId="10" xfId="627" applyFill="1" applyAlignment="1">
      <alignment horizontal="center" vertical="center"/>
      <protection/>
    </xf>
    <xf numFmtId="49" fontId="44" fillId="0" borderId="108" xfId="627" applyFill="1" applyBorder="1" applyAlignment="1">
      <alignment horizontal="center" vertical="center"/>
      <protection/>
    </xf>
    <xf numFmtId="0" fontId="23" fillId="0" borderId="0" xfId="22" applyFill="1" applyAlignment="1">
      <alignment vertical="top" wrapText="1"/>
      <protection/>
    </xf>
    <xf numFmtId="49" fontId="44" fillId="0" borderId="10" xfId="627" applyFont="1" applyFill="1" applyAlignment="1">
      <alignment horizontal="center" vertical="center"/>
      <protection/>
    </xf>
    <xf numFmtId="49" fontId="44" fillId="0" borderId="0" xfId="627" applyBorder="1" applyAlignment="1">
      <alignment horizontal="right" vertical="center"/>
      <protection/>
    </xf>
    <xf numFmtId="49" fontId="44" fillId="0" borderId="0" xfId="627" applyBorder="1" applyAlignment="1">
      <alignment horizontal="center" vertical="center"/>
      <protection/>
    </xf>
    <xf numFmtId="0" fontId="61" fillId="0" borderId="0" xfId="23" applyNumberFormat="1" applyFont="1" applyAlignment="1">
      <alignment horizontal="left"/>
      <protection/>
    </xf>
    <xf numFmtId="49" fontId="44" fillId="0" borderId="10" xfId="627" applyBorder="1" applyAlignment="1">
      <alignment horizontal="center" vertical="center"/>
      <protection/>
    </xf>
    <xf numFmtId="0" fontId="55" fillId="0" borderId="0" xfId="0" applyFont="1" applyAlignment="1">
      <alignment horizontal="left" vertical="top" wrapText="1"/>
    </xf>
    <xf numFmtId="0" fontId="55" fillId="0" borderId="0" xfId="0" applyFont="1" applyFill="1" applyAlignment="1">
      <alignment horizontal="left" vertical="top" wrapText="1"/>
    </xf>
    <xf numFmtId="0" fontId="23" fillId="0" borderId="0" xfId="22" applyFont="1" applyFill="1" applyAlignment="1">
      <alignment vertical="top"/>
      <protection/>
    </xf>
    <xf numFmtId="0" fontId="23" fillId="0" borderId="0" xfId="22" applyFont="1" applyAlignment="1">
      <alignment vertical="top"/>
      <protection/>
    </xf>
    <xf numFmtId="49" fontId="44" fillId="0" borderId="0" xfId="627" applyBorder="1" applyAlignment="1">
      <alignment horizontal="right" vertical="top" wrapText="1"/>
      <protection/>
    </xf>
    <xf numFmtId="49" fontId="44" fillId="0" borderId="10" xfId="627" applyAlignment="1">
      <alignment horizontal="right" vertical="top"/>
      <protection/>
    </xf>
    <xf numFmtId="0" fontId="23" fillId="0" borderId="0" xfId="22" applyAlignment="1">
      <alignment horizontal="left" vertical="top" wrapText="1"/>
      <protection/>
    </xf>
    <xf numFmtId="49" fontId="65" fillId="0" borderId="10" xfId="627" applyFont="1" applyBorder="1" applyAlignment="1">
      <alignment horizontal="center" vertical="center"/>
      <protection/>
    </xf>
    <xf numFmtId="0" fontId="23" fillId="0" borderId="0" xfId="22" applyAlignment="1">
      <alignment horizontal="left" vertical="top"/>
      <protection/>
    </xf>
    <xf numFmtId="164" fontId="65" fillId="0" borderId="10" xfId="627" applyNumberFormat="1" applyFont="1" applyAlignment="1">
      <alignment horizontal="center" vertical="center"/>
      <protection/>
    </xf>
    <xf numFmtId="49" fontId="40" fillId="46" borderId="0" xfId="0" applyNumberFormat="1" applyFont="1" applyFill="1" applyBorder="1" applyAlignment="1">
      <alignment horizontal="justify" vertical="top" wrapText="1"/>
    </xf>
    <xf numFmtId="49" fontId="40" fillId="0" borderId="0" xfId="0" applyNumberFormat="1" applyFont="1" applyFill="1" applyBorder="1" applyAlignment="1">
      <alignment horizontal="justify" vertical="top" wrapText="1"/>
    </xf>
    <xf numFmtId="0" fontId="40" fillId="46" borderId="0" xfId="0" applyNumberFormat="1" applyFont="1" applyFill="1" applyBorder="1" applyAlignment="1">
      <alignment horizontal="justify" vertical="top" wrapText="1"/>
    </xf>
    <xf numFmtId="0" fontId="40" fillId="0" borderId="0" xfId="0" applyNumberFormat="1" applyFont="1" applyFill="1" applyBorder="1" applyAlignment="1">
      <alignment horizontal="justify" vertical="top" wrapText="1"/>
    </xf>
    <xf numFmtId="0" fontId="40" fillId="35" borderId="0" xfId="625" applyNumberFormat="1" applyFont="1" applyBorder="1" applyAlignment="1">
      <alignment horizontal="left" vertical="center" wrapText="1"/>
      <protection/>
    </xf>
    <xf numFmtId="0" fontId="23" fillId="0" borderId="0" xfId="22" applyAlignment="1">
      <alignment vertical="top" wrapText="1"/>
      <protection/>
    </xf>
    <xf numFmtId="0" fontId="23" fillId="0" borderId="0" xfId="22" applyAlignment="1">
      <alignment vertical="top"/>
      <protection/>
    </xf>
    <xf numFmtId="0" fontId="40" fillId="0" borderId="0" xfId="0" applyFont="1" applyAlignment="1">
      <alignment vertical="top" wrapText="1"/>
    </xf>
    <xf numFmtId="0" fontId="52" fillId="0" borderId="0" xfId="0" applyFont="1"/>
    <xf numFmtId="49" fontId="3" fillId="0" borderId="0" xfId="23" applyAlignment="1">
      <alignment horizontal="left"/>
      <protection/>
    </xf>
    <xf numFmtId="0" fontId="3" fillId="0" borderId="0" xfId="23" applyNumberFormat="1" applyAlignment="1">
      <alignment/>
      <protection/>
    </xf>
    <xf numFmtId="49" fontId="26" fillId="0" borderId="17" xfId="631" applyAlignment="1">
      <alignment horizontal="center" vertical="center"/>
      <protection/>
    </xf>
    <xf numFmtId="49" fontId="26" fillId="0" borderId="17" xfId="631" applyBorder="1" applyAlignment="1">
      <alignment horizontal="left" wrapText="1"/>
      <protection/>
    </xf>
    <xf numFmtId="49" fontId="26" fillId="0" borderId="17" xfId="631" applyAlignment="1">
      <alignment horizontal="center"/>
      <protection/>
    </xf>
    <xf numFmtId="0" fontId="4" fillId="0" borderId="0" xfId="103">
      <alignment/>
      <protection/>
    </xf>
    <xf numFmtId="49" fontId="26" fillId="0" borderId="134" xfId="631" applyBorder="1" applyAlignment="1">
      <alignment horizontal="left" vertical="center" wrapText="1"/>
      <protection/>
    </xf>
    <xf numFmtId="0" fontId="0" fillId="0" borderId="134" xfId="0" applyBorder="1" applyAlignment="1">
      <alignment vertical="center" wrapText="1"/>
    </xf>
    <xf numFmtId="0" fontId="23" fillId="44" borderId="0" xfId="22" applyFill="1" applyAlignment="1">
      <alignment vertical="top" wrapText="1"/>
      <protection/>
    </xf>
    <xf numFmtId="0" fontId="23" fillId="44" borderId="0" xfId="22" applyFill="1" applyAlignment="1">
      <alignment vertical="top"/>
      <protection/>
    </xf>
    <xf numFmtId="49" fontId="26" fillId="0" borderId="17" xfId="631" applyNumberFormat="1" applyAlignment="1">
      <alignment horizontal="center" vertical="center"/>
      <protection/>
    </xf>
    <xf numFmtId="0" fontId="3" fillId="0" borderId="0" xfId="23" applyNumberFormat="1" applyAlignment="1">
      <alignment horizontal="left" vertical="center" wrapText="1"/>
      <protection/>
    </xf>
    <xf numFmtId="0" fontId="4" fillId="0" borderId="0" xfId="103" applyAlignment="1">
      <alignment/>
      <protection/>
    </xf>
    <xf numFmtId="0" fontId="4" fillId="0" borderId="0" xfId="103" applyAlignment="1">
      <alignment wrapText="1"/>
      <protection/>
    </xf>
    <xf numFmtId="0" fontId="75" fillId="38" borderId="134" xfId="632" applyNumberFormat="1" applyBorder="1" applyAlignment="1">
      <alignment vertical="center"/>
      <protection/>
    </xf>
    <xf numFmtId="0" fontId="75" fillId="38" borderId="17" xfId="632" applyNumberFormat="1" applyBorder="1" applyAlignment="1">
      <alignment vertical="center"/>
      <protection/>
    </xf>
    <xf numFmtId="49" fontId="26" fillId="0" borderId="0" xfId="631" applyNumberFormat="1" applyFont="1" applyBorder="1" applyAlignment="1">
      <alignment vertical="center"/>
      <protection/>
    </xf>
    <xf numFmtId="0" fontId="26" fillId="0" borderId="17" xfId="631" applyNumberFormat="1" applyAlignment="1">
      <alignment horizontal="right" vertical="center"/>
      <protection/>
    </xf>
    <xf numFmtId="49" fontId="26" fillId="0" borderId="17" xfId="631" applyAlignment="1">
      <alignment horizontal="right" vertical="center"/>
      <protection/>
    </xf>
    <xf numFmtId="49" fontId="73" fillId="0" borderId="17" xfId="631" applyNumberFormat="1" applyFont="1" applyAlignment="1">
      <alignment horizontal="left" vertical="top"/>
      <protection/>
    </xf>
    <xf numFmtId="0" fontId="26" fillId="0" borderId="17" xfId="631" applyNumberFormat="1" applyAlignment="1">
      <alignment horizontal="right" vertical="center"/>
      <protection/>
    </xf>
    <xf numFmtId="49" fontId="26" fillId="0" borderId="17" xfId="631" applyAlignment="1">
      <alignment horizontal="right" vertical="center"/>
      <protection/>
    </xf>
    <xf numFmtId="49" fontId="73" fillId="0" borderId="17" xfId="631" applyNumberFormat="1" applyFont="1" applyAlignment="1">
      <alignment horizontal="left" vertical="center"/>
      <protection/>
    </xf>
    <xf numFmtId="0" fontId="23" fillId="0" borderId="0" xfId="103" applyFont="1">
      <alignment/>
      <protection/>
    </xf>
    <xf numFmtId="0" fontId="26" fillId="0" borderId="17" xfId="0" applyNumberFormat="1" applyFont="1" applyBorder="1" applyAlignment="1">
      <alignment horizontal="right" vertical="center"/>
    </xf>
    <xf numFmtId="49" fontId="26" fillId="0" borderId="17" xfId="0" applyNumberFormat="1" applyFont="1" applyBorder="1" applyAlignment="1">
      <alignment horizontal="right" vertical="center"/>
    </xf>
    <xf numFmtId="0" fontId="0" fillId="0" borderId="0" xfId="0"/>
    <xf numFmtId="0" fontId="40" fillId="0" borderId="0" xfId="22" applyFont="1" applyAlignment="1">
      <alignment vertical="top"/>
      <protection/>
    </xf>
    <xf numFmtId="49" fontId="86" fillId="0" borderId="18" xfId="633" applyAlignment="1">
      <alignment horizontal="center" vertical="center"/>
      <protection/>
    </xf>
    <xf numFmtId="0" fontId="23" fillId="0" borderId="0" xfId="22" applyFont="1" applyAlignment="1">
      <alignment horizontal="left" vertical="top" wrapText="1"/>
      <protection/>
    </xf>
    <xf numFmtId="0" fontId="86" fillId="0" borderId="18" xfId="633" applyNumberFormat="1" applyBorder="1" applyAlignment="1">
      <alignment horizontal="center" vertical="center"/>
      <protection/>
    </xf>
    <xf numFmtId="49" fontId="86" fillId="0" borderId="18" xfId="633" applyBorder="1" applyAlignment="1">
      <alignment horizontal="center" vertical="center"/>
      <protection/>
    </xf>
    <xf numFmtId="49" fontId="86" fillId="0" borderId="189" xfId="633" applyBorder="1" applyAlignment="1">
      <alignment horizontal="center" vertical="center"/>
      <protection/>
    </xf>
    <xf numFmtId="0" fontId="0" fillId="0" borderId="0" xfId="0" applyAlignment="1">
      <alignment wrapText="1"/>
    </xf>
    <xf numFmtId="0" fontId="23" fillId="0" borderId="0" xfId="22" applyFont="1" applyAlignment="1">
      <alignment vertical="top" wrapText="1"/>
      <protection/>
    </xf>
    <xf numFmtId="0" fontId="107" fillId="0" borderId="0" xfId="0" applyFont="1" applyAlignment="1">
      <alignment wrapText="1"/>
    </xf>
    <xf numFmtId="0" fontId="25" fillId="0" borderId="0" xfId="174" applyNumberFormat="1" applyAlignment="1">
      <alignment horizontal="left"/>
      <protection/>
    </xf>
  </cellXfs>
  <cellStyles count="625">
    <cellStyle name="Normal" xfId="0"/>
    <cellStyle name="Percent" xfId="15"/>
    <cellStyle name="Currency" xfId="16"/>
    <cellStyle name="Currency [0]" xfId="17"/>
    <cellStyle name="Comma" xfId="18"/>
    <cellStyle name="Comma [0]" xfId="19"/>
    <cellStyle name="Lien hypertexte" xfId="20"/>
    <cellStyle name="Lien hypertexte" xfId="21"/>
    <cellStyle name="Note" xfId="22"/>
    <cellStyle name="1." xfId="23"/>
    <cellStyle name="Milliers" xfId="24"/>
    <cellStyle name="Milliers [0]" xfId="25"/>
    <cellStyle name="Monétaire" xfId="26"/>
    <cellStyle name="Monétaire [0]" xfId="27"/>
    <cellStyle name="Pourcentage" xfId="28"/>
    <cellStyle name="Titre" xfId="29"/>
    <cellStyle name="Titre 1" xfId="30"/>
    <cellStyle name="Titre 2" xfId="31"/>
    <cellStyle name="Titre 3" xfId="32"/>
    <cellStyle name="Titre 4" xfId="33"/>
    <cellStyle name="Satisfaisant" xfId="34"/>
    <cellStyle name="Insatisfaisant" xfId="35"/>
    <cellStyle name="Neutre" xfId="36"/>
    <cellStyle name="Entrée" xfId="37"/>
    <cellStyle name="Sortie" xfId="38"/>
    <cellStyle name="Calcul" xfId="39"/>
    <cellStyle name="Cellule liée" xfId="40"/>
    <cellStyle name="Vérification" xfId="41"/>
    <cellStyle name="Avertissement" xfId="42"/>
    <cellStyle name="Commentaire" xfId="43"/>
    <cellStyle name="Texte explicatif" xfId="44"/>
    <cellStyle name="Total" xfId="45"/>
    <cellStyle name="Accent1" xfId="46"/>
    <cellStyle name="20 % - Accent1" xfId="47"/>
    <cellStyle name="40 % - Accent1" xfId="48"/>
    <cellStyle name="60 % - Accent1" xfId="49"/>
    <cellStyle name="Accent2" xfId="50"/>
    <cellStyle name="20 % - Accent2" xfId="51"/>
    <cellStyle name="40 % - Accent2" xfId="52"/>
    <cellStyle name="60 % - Accent2" xfId="53"/>
    <cellStyle name="Accent3" xfId="54"/>
    <cellStyle name="20 % - Accent3" xfId="55"/>
    <cellStyle name="40 % - Accent3" xfId="56"/>
    <cellStyle name="60 % - Accent3" xfId="57"/>
    <cellStyle name="Accent4" xfId="58"/>
    <cellStyle name="20 % - Accent4" xfId="59"/>
    <cellStyle name="40 % - Accent4" xfId="60"/>
    <cellStyle name="60 % - Accent4" xfId="61"/>
    <cellStyle name="Accent5" xfId="62"/>
    <cellStyle name="20 % - Accent5" xfId="63"/>
    <cellStyle name="40 % - Accent5" xfId="64"/>
    <cellStyle name="60 % - Accent5" xfId="65"/>
    <cellStyle name="Accent6" xfId="66"/>
    <cellStyle name="20 % - Accent6" xfId="67"/>
    <cellStyle name="40 % - Accent6" xfId="68"/>
    <cellStyle name="60 % - Accent6" xfId="69"/>
    <cellStyle name="Lien hypertexte" xfId="70"/>
    <cellStyle name="Lien hypertexte visité" xfId="71"/>
    <cellStyle name="Lien hypertexte" xfId="72"/>
    <cellStyle name="Lien hypertexte visité" xfId="73"/>
    <cellStyle name="Lien hypertexte" xfId="74"/>
    <cellStyle name="Lien hypertexte visité" xfId="75"/>
    <cellStyle name="Lien hypertexte" xfId="76"/>
    <cellStyle name="Lien hypertexte visité" xfId="77"/>
    <cellStyle name="Lien hypertexte" xfId="78"/>
    <cellStyle name="Lien hypertexte visité" xfId="79"/>
    <cellStyle name="Lien hypertexte" xfId="80"/>
    <cellStyle name="Lien hypertexte visité" xfId="81"/>
    <cellStyle name="Lien hypertexte" xfId="82"/>
    <cellStyle name="Lien hypertexte visité" xfId="83"/>
    <cellStyle name="Lien hypertexte" xfId="84"/>
    <cellStyle name="Lien hypertexte visité" xfId="85"/>
    <cellStyle name="Lien hypertexte" xfId="86"/>
    <cellStyle name="Lien hypertexte visité" xfId="87"/>
    <cellStyle name="Lien hypertexte visité" xfId="88"/>
    <cellStyle name="Lien hypertexte" xfId="89"/>
    <cellStyle name="Lien hypertexte visité" xfId="90"/>
    <cellStyle name="Lien hypertexte" xfId="91"/>
    <cellStyle name="Lien hypertexte visité" xfId="92"/>
    <cellStyle name="Lien hypertexte" xfId="93"/>
    <cellStyle name="Lien hypertexte visité" xfId="94"/>
    <cellStyle name="Lien hypertexte" xfId="95"/>
    <cellStyle name="Lien hypertexte visité" xfId="96"/>
    <cellStyle name="Lien hypertexte" xfId="97"/>
    <cellStyle name="Lien hypertexte visité" xfId="98"/>
    <cellStyle name="Lien hypertexte" xfId="99"/>
    <cellStyle name="Lien hypertexte visité" xfId="100"/>
    <cellStyle name="Lien hypertexte" xfId="101"/>
    <cellStyle name="Lien hypertexte visité" xfId="102"/>
    <cellStyle name="Texte courant" xfId="103"/>
    <cellStyle name="Lien hypertexte" xfId="104"/>
    <cellStyle name="Lien hypertexte visité" xfId="105"/>
    <cellStyle name="Lien hypertexte" xfId="106"/>
    <cellStyle name="Lien hypertexte visité" xfId="107"/>
    <cellStyle name="Lien hypertexte" xfId="108"/>
    <cellStyle name="Lien hypertexte visité" xfId="109"/>
    <cellStyle name="Lien hypertexte" xfId="110"/>
    <cellStyle name="Lien hypertexte visité" xfId="111"/>
    <cellStyle name="Lien hypertexte" xfId="112"/>
    <cellStyle name="Lien hypertexte visité" xfId="113"/>
    <cellStyle name="Lien hypertexte" xfId="114"/>
    <cellStyle name="Lien hypertexte visité" xfId="115"/>
    <cellStyle name="Lien hypertexte" xfId="116"/>
    <cellStyle name="Lien hypertexte visité" xfId="117"/>
    <cellStyle name="Lien hypertexte" xfId="118"/>
    <cellStyle name="Lien hypertexte visité" xfId="119"/>
    <cellStyle name="Lien hypertexte" xfId="120"/>
    <cellStyle name="Lien hypertexte visité" xfId="121"/>
    <cellStyle name="Lien hypertexte" xfId="122"/>
    <cellStyle name="Lien hypertexte visité" xfId="123"/>
    <cellStyle name="Lien hypertexte" xfId="124"/>
    <cellStyle name="Lien hypertexte visité" xfId="125"/>
    <cellStyle name="Lien hypertexte" xfId="126"/>
    <cellStyle name="Lien hypertexte visité" xfId="127"/>
    <cellStyle name="Lien hypertexte" xfId="128"/>
    <cellStyle name="Lien hypertexte visité" xfId="129"/>
    <cellStyle name="Lien hypertexte" xfId="130"/>
    <cellStyle name="Lien hypertexte visité" xfId="131"/>
    <cellStyle name="Lien hypertexte" xfId="132"/>
    <cellStyle name="Lien hypertexte visité" xfId="133"/>
    <cellStyle name="Lien hypertexte" xfId="134"/>
    <cellStyle name="Lien hypertexte visité" xfId="135"/>
    <cellStyle name="Lien hypertexte" xfId="136"/>
    <cellStyle name="Lien hypertexte visité" xfId="137"/>
    <cellStyle name="Lien hypertexte" xfId="138"/>
    <cellStyle name="Lien hypertexte visité" xfId="139"/>
    <cellStyle name="Lien hypertexte" xfId="140"/>
    <cellStyle name="Lien hypertexte visité" xfId="141"/>
    <cellStyle name="Lien hypertexte" xfId="142"/>
    <cellStyle name="Lien hypertexte visité" xfId="143"/>
    <cellStyle name="Lien hypertexte" xfId="144"/>
    <cellStyle name="Lien hypertexte visité" xfId="145"/>
    <cellStyle name="Lien hypertexte" xfId="146"/>
    <cellStyle name="Lien hypertexte visité" xfId="147"/>
    <cellStyle name="Lien hypertexte" xfId="148"/>
    <cellStyle name="Lien hypertexte visité" xfId="149"/>
    <cellStyle name="Lien hypertexte" xfId="150"/>
    <cellStyle name="Lien hypertexte visité" xfId="151"/>
    <cellStyle name="Lien hypertexte" xfId="152"/>
    <cellStyle name="Lien hypertexte visité" xfId="153"/>
    <cellStyle name="Lien hypertexte" xfId="154"/>
    <cellStyle name="Lien hypertexte visité" xfId="155"/>
    <cellStyle name="Lien hypertexte" xfId="156"/>
    <cellStyle name="Lien hypertexte visité" xfId="157"/>
    <cellStyle name="Lien hypertexte" xfId="158"/>
    <cellStyle name="Lien hypertexte visité" xfId="159"/>
    <cellStyle name="Lien hypertexte" xfId="160"/>
    <cellStyle name="Lien hypertexte visité" xfId="161"/>
    <cellStyle name="Lien hypertexte" xfId="162"/>
    <cellStyle name="Lien hypertexte visité" xfId="163"/>
    <cellStyle name="Lien hypertexte" xfId="164"/>
    <cellStyle name="Lien hypertexte visité" xfId="165"/>
    <cellStyle name="Lien hypertexte" xfId="166"/>
    <cellStyle name="Lien hypertexte visité" xfId="167"/>
    <cellStyle name="Lien hypertexte" xfId="168"/>
    <cellStyle name="Lien hypertexte visité" xfId="169"/>
    <cellStyle name="Lien hypertexte" xfId="170"/>
    <cellStyle name="Lien hypertexte visité" xfId="171"/>
    <cellStyle name="Lien hypertexte" xfId="172"/>
    <cellStyle name="Lien hypertexte visité" xfId="173"/>
    <cellStyle name="1.1" xfId="174"/>
    <cellStyle name="Lien hypertexte" xfId="175"/>
    <cellStyle name="Lien hypertexte visité" xfId="176"/>
    <cellStyle name="Lien hypertexte" xfId="177"/>
    <cellStyle name="Lien hypertexte visité" xfId="178"/>
    <cellStyle name="Lien hypertexte" xfId="179"/>
    <cellStyle name="Lien hypertexte visité" xfId="180"/>
    <cellStyle name="Lien hypertexte" xfId="181"/>
    <cellStyle name="Lien hypertexte visité" xfId="182"/>
    <cellStyle name="Lien hypertexte" xfId="183"/>
    <cellStyle name="Lien hypertexte visité" xfId="184"/>
    <cellStyle name="Lien hypertexte" xfId="185"/>
    <cellStyle name="Lien hypertexte visité" xfId="186"/>
    <cellStyle name="Lien hypertexte" xfId="187"/>
    <cellStyle name="Lien hypertexte visité" xfId="188"/>
    <cellStyle name="Lien hypertexte" xfId="189"/>
    <cellStyle name="Lien hypertexte visité" xfId="190"/>
    <cellStyle name="Lien hypertexte" xfId="191"/>
    <cellStyle name="Lien hypertexte visité" xfId="192"/>
    <cellStyle name="Lien hypertexte" xfId="193"/>
    <cellStyle name="Lien hypertexte visité" xfId="194"/>
    <cellStyle name="Lien hypertexte" xfId="195"/>
    <cellStyle name="Lien hypertexte visité" xfId="196"/>
    <cellStyle name="Lien hypertexte" xfId="197"/>
    <cellStyle name="Lien hypertexte visité" xfId="198"/>
    <cellStyle name="Lien hypertexte" xfId="199"/>
    <cellStyle name="Lien hypertexte visité" xfId="200"/>
    <cellStyle name="Lien hypertexte" xfId="201"/>
    <cellStyle name="Lien hypertexte visité" xfId="202"/>
    <cellStyle name="Lien hypertexte" xfId="203"/>
    <cellStyle name="Lien hypertexte visité" xfId="204"/>
    <cellStyle name="Lien hypertexte" xfId="205"/>
    <cellStyle name="Lien hypertexte visité" xfId="206"/>
    <cellStyle name="Lien hypertexte" xfId="207"/>
    <cellStyle name="Lien hypertexte visité" xfId="208"/>
    <cellStyle name="Lien hypertexte" xfId="209"/>
    <cellStyle name="Lien hypertexte visité" xfId="210"/>
    <cellStyle name="Lien hypertexte" xfId="211"/>
    <cellStyle name="Lien hypertexte visité" xfId="212"/>
    <cellStyle name="Lien hypertexte" xfId="213"/>
    <cellStyle name="Lien hypertexte visité" xfId="214"/>
    <cellStyle name="Lien hypertexte" xfId="215"/>
    <cellStyle name="Lien hypertexte visité" xfId="216"/>
    <cellStyle name="Lien hypertexte" xfId="217"/>
    <cellStyle name="Lien hypertexte visité" xfId="218"/>
    <cellStyle name="Lien hypertexte" xfId="219"/>
    <cellStyle name="Lien hypertexte visité" xfId="220"/>
    <cellStyle name="Lien hypertexte" xfId="221"/>
    <cellStyle name="Lien hypertexte visité" xfId="222"/>
    <cellStyle name="Lien hypertexte" xfId="223"/>
    <cellStyle name="Lien hypertexte visité" xfId="224"/>
    <cellStyle name="Lien hypertexte" xfId="225"/>
    <cellStyle name="Lien hypertexte visité" xfId="226"/>
    <cellStyle name="Lien hypertexte" xfId="227"/>
    <cellStyle name="Lien hypertexte visité" xfId="228"/>
    <cellStyle name="Lien hypertexte" xfId="229"/>
    <cellStyle name="Lien hypertexte visité" xfId="230"/>
    <cellStyle name="Lien hypertexte" xfId="231"/>
    <cellStyle name="Lien hypertexte visité" xfId="232"/>
    <cellStyle name="Lien hypertexte" xfId="233"/>
    <cellStyle name="Lien hypertexte visité" xfId="234"/>
    <cellStyle name="Lien hypertexte" xfId="235"/>
    <cellStyle name="Lien hypertexte visité" xfId="236"/>
    <cellStyle name="Lien hypertexte" xfId="237"/>
    <cellStyle name="Lien hypertexte visité" xfId="238"/>
    <cellStyle name="Lien hypertexte" xfId="239"/>
    <cellStyle name="Lien hypertexte visité" xfId="240"/>
    <cellStyle name="Lien hypertexte" xfId="241"/>
    <cellStyle name="Lien hypertexte visité" xfId="242"/>
    <cellStyle name="Lien hypertexte" xfId="243"/>
    <cellStyle name="Lien hypertexte visité" xfId="244"/>
    <cellStyle name="Lien hypertexte" xfId="245"/>
    <cellStyle name="Lien hypertexte visité" xfId="246"/>
    <cellStyle name="Lien hypertexte" xfId="247"/>
    <cellStyle name="Lien hypertexte visité" xfId="248"/>
    <cellStyle name="Lien hypertexte" xfId="249"/>
    <cellStyle name="Lien hypertexte visité" xfId="250"/>
    <cellStyle name="Lien hypertexte" xfId="251"/>
    <cellStyle name="Lien hypertexte visité" xfId="252"/>
    <cellStyle name="Lien hypertexte" xfId="253"/>
    <cellStyle name="Lien hypertexte visité" xfId="254"/>
    <cellStyle name="Lien hypertexte" xfId="255"/>
    <cellStyle name="Lien hypertexte visité" xfId="256"/>
    <cellStyle name="Lien hypertexte" xfId="257"/>
    <cellStyle name="Lien hypertexte visité" xfId="258"/>
    <cellStyle name="Lien hypertexte" xfId="259"/>
    <cellStyle name="Lien hypertexte visité" xfId="260"/>
    <cellStyle name="Lien hypertexte" xfId="261"/>
    <cellStyle name="Lien hypertexte visité" xfId="262"/>
    <cellStyle name="Lien hypertexte" xfId="263"/>
    <cellStyle name="Lien hypertexte visité" xfId="264"/>
    <cellStyle name="Lien hypertexte" xfId="265"/>
    <cellStyle name="Lien hypertexte visité" xfId="266"/>
    <cellStyle name="Lien hypertexte" xfId="267"/>
    <cellStyle name="Lien hypertexte visité" xfId="268"/>
    <cellStyle name="Lien hypertexte" xfId="269"/>
    <cellStyle name="Lien hypertexte visité" xfId="270"/>
    <cellStyle name="Lien hypertexte" xfId="271"/>
    <cellStyle name="Lien hypertexte visité" xfId="272"/>
    <cellStyle name="Lien hypertexte" xfId="273"/>
    <cellStyle name="Lien hypertexte visité" xfId="274"/>
    <cellStyle name="Lien hypertexte" xfId="275"/>
    <cellStyle name="Lien hypertexte visité" xfId="276"/>
    <cellStyle name="Lien hypertexte" xfId="277"/>
    <cellStyle name="Lien hypertexte visité" xfId="278"/>
    <cellStyle name="Lien hypertexte" xfId="279"/>
    <cellStyle name="Lien hypertexte visité" xfId="280"/>
    <cellStyle name="Lien hypertexte" xfId="281"/>
    <cellStyle name="Lien hypertexte visité" xfId="282"/>
    <cellStyle name="Lien hypertexte" xfId="283"/>
    <cellStyle name="Lien hypertexte visité" xfId="284"/>
    <cellStyle name="Lien hypertexte" xfId="285"/>
    <cellStyle name="Lien hypertexte visité" xfId="286"/>
    <cellStyle name="Lien hypertexte" xfId="287"/>
    <cellStyle name="Lien hypertexte visité" xfId="288"/>
    <cellStyle name="Lien hypertexte" xfId="289"/>
    <cellStyle name="Lien hypertexte visité" xfId="290"/>
    <cellStyle name="Lien hypertexte" xfId="291"/>
    <cellStyle name="Lien hypertexte visité" xfId="292"/>
    <cellStyle name="Lien hypertexte" xfId="293"/>
    <cellStyle name="Lien hypertexte visité" xfId="294"/>
    <cellStyle name="Lien hypertexte" xfId="295"/>
    <cellStyle name="Lien hypertexte visité" xfId="296"/>
    <cellStyle name="Lien hypertexte" xfId="297"/>
    <cellStyle name="Lien hypertexte visité" xfId="298"/>
    <cellStyle name="Lien hypertexte" xfId="299"/>
    <cellStyle name="Lien hypertexte visité" xfId="300"/>
    <cellStyle name="Lien hypertexte" xfId="301"/>
    <cellStyle name="Lien hypertexte visité" xfId="302"/>
    <cellStyle name="Lien hypertexte" xfId="303"/>
    <cellStyle name="Lien hypertexte visité" xfId="304"/>
    <cellStyle name="Lien hypertexte" xfId="305"/>
    <cellStyle name="Lien hypertexte visité" xfId="306"/>
    <cellStyle name="Lien hypertexte" xfId="307"/>
    <cellStyle name="Lien hypertexte visité" xfId="308"/>
    <cellStyle name="Lien hypertexte" xfId="309"/>
    <cellStyle name="Lien hypertexte visité" xfId="310"/>
    <cellStyle name="Lien hypertexte" xfId="311"/>
    <cellStyle name="Lien hypertexte visité" xfId="312"/>
    <cellStyle name="Lien hypertexte" xfId="313"/>
    <cellStyle name="Lien hypertexte visité" xfId="314"/>
    <cellStyle name="Lien hypertexte" xfId="315"/>
    <cellStyle name="Lien hypertexte visité" xfId="316"/>
    <cellStyle name="Lien hypertexte" xfId="317"/>
    <cellStyle name="Lien hypertexte visité" xfId="318"/>
    <cellStyle name="Lien hypertexte" xfId="319"/>
    <cellStyle name="Lien hypertexte visité" xfId="320"/>
    <cellStyle name="Lien hypertexte" xfId="321"/>
    <cellStyle name="Lien hypertexte visité" xfId="322"/>
    <cellStyle name="Lien hypertexte" xfId="323"/>
    <cellStyle name="Lien hypertexte visité" xfId="324"/>
    <cellStyle name="Lien hypertexte" xfId="325"/>
    <cellStyle name="Lien hypertexte visité" xfId="326"/>
    <cellStyle name="Lien hypertexte" xfId="327"/>
    <cellStyle name="Lien hypertexte visité" xfId="328"/>
    <cellStyle name="Lien hypertexte" xfId="329"/>
    <cellStyle name="Lien hypertexte visité" xfId="330"/>
    <cellStyle name="Lien hypertexte" xfId="331"/>
    <cellStyle name="Lien hypertexte visité" xfId="332"/>
    <cellStyle name="Lien hypertexte" xfId="333"/>
    <cellStyle name="Lien hypertexte visité" xfId="334"/>
    <cellStyle name="Lien hypertexte" xfId="335"/>
    <cellStyle name="Lien hypertexte visité" xfId="336"/>
    <cellStyle name="Lien hypertexte" xfId="337"/>
    <cellStyle name="Lien hypertexte visité" xfId="338"/>
    <cellStyle name="Lien hypertexte" xfId="339"/>
    <cellStyle name="Lien hypertexte visité" xfId="340"/>
    <cellStyle name="Lien hypertexte" xfId="341"/>
    <cellStyle name="Lien hypertexte visité" xfId="342"/>
    <cellStyle name="Lien hypertexte" xfId="343"/>
    <cellStyle name="Lien hypertexte visité" xfId="344"/>
    <cellStyle name="Lien hypertexte" xfId="345"/>
    <cellStyle name="Lien hypertexte visité" xfId="346"/>
    <cellStyle name="Lien hypertexte" xfId="347"/>
    <cellStyle name="Lien hypertexte visité" xfId="348"/>
    <cellStyle name="Lien hypertexte" xfId="349"/>
    <cellStyle name="Lien hypertexte visité" xfId="350"/>
    <cellStyle name="Lien hypertexte" xfId="351"/>
    <cellStyle name="Lien hypertexte visité" xfId="352"/>
    <cellStyle name="Lien hypertexte" xfId="353"/>
    <cellStyle name="Lien hypertexte visité" xfId="354"/>
    <cellStyle name="Lien hypertexte" xfId="355"/>
    <cellStyle name="Lien hypertexte visité" xfId="356"/>
    <cellStyle name="Lien hypertexte" xfId="357"/>
    <cellStyle name="Lien hypertexte visité" xfId="358"/>
    <cellStyle name="Lien hypertexte" xfId="359"/>
    <cellStyle name="Lien hypertexte visité" xfId="360"/>
    <cellStyle name="Lien hypertexte" xfId="361"/>
    <cellStyle name="Lien hypertexte visité" xfId="362"/>
    <cellStyle name="Lien hypertexte" xfId="363"/>
    <cellStyle name="Lien hypertexte visité" xfId="364"/>
    <cellStyle name="Lien hypertexte" xfId="365"/>
    <cellStyle name="Lien hypertexte visité" xfId="366"/>
    <cellStyle name="Lien hypertexte" xfId="367"/>
    <cellStyle name="Lien hypertexte visité" xfId="368"/>
    <cellStyle name="Lien hypertexte" xfId="369"/>
    <cellStyle name="Lien hypertexte visité" xfId="370"/>
    <cellStyle name="Lien hypertexte" xfId="371"/>
    <cellStyle name="Lien hypertexte visité" xfId="372"/>
    <cellStyle name="Lien hypertexte" xfId="373"/>
    <cellStyle name="Lien hypertexte visité" xfId="374"/>
    <cellStyle name="Lien hypertexte" xfId="375"/>
    <cellStyle name="Lien hypertexte visité" xfId="376"/>
    <cellStyle name="Lien hypertexte" xfId="377"/>
    <cellStyle name="Lien hypertexte visité" xfId="378"/>
    <cellStyle name="Lien hypertexte" xfId="379"/>
    <cellStyle name="Lien hypertexte visité" xfId="380"/>
    <cellStyle name="Lien hypertexte" xfId="381"/>
    <cellStyle name="Lien hypertexte visité" xfId="382"/>
    <cellStyle name="Lien hypertexte" xfId="383"/>
    <cellStyle name="Lien hypertexte visité" xfId="384"/>
    <cellStyle name="Lien hypertexte" xfId="385"/>
    <cellStyle name="Lien hypertexte visité" xfId="386"/>
    <cellStyle name="Lien hypertexte" xfId="387"/>
    <cellStyle name="Lien hypertexte visité" xfId="388"/>
    <cellStyle name="Lien hypertexte" xfId="389"/>
    <cellStyle name="Lien hypertexte visité" xfId="390"/>
    <cellStyle name="Lien hypertexte" xfId="391"/>
    <cellStyle name="Lien hypertexte visité" xfId="392"/>
    <cellStyle name="Lien hypertexte" xfId="393"/>
    <cellStyle name="Lien hypertexte visité" xfId="394"/>
    <cellStyle name="Lien hypertexte" xfId="395"/>
    <cellStyle name="Lien hypertexte visité" xfId="396"/>
    <cellStyle name="Lien hypertexte" xfId="397"/>
    <cellStyle name="Lien hypertexte visité" xfId="398"/>
    <cellStyle name="Lien hypertexte" xfId="399"/>
    <cellStyle name="Lien hypertexte visité" xfId="400"/>
    <cellStyle name="Lien hypertexte" xfId="401"/>
    <cellStyle name="Lien hypertexte visité" xfId="402"/>
    <cellStyle name="Lien hypertexte" xfId="403"/>
    <cellStyle name="Lien hypertexte visité" xfId="404"/>
    <cellStyle name="Lien hypertexte" xfId="405"/>
    <cellStyle name="Lien hypertexte visité" xfId="406"/>
    <cellStyle name="Lien hypertexte" xfId="407"/>
    <cellStyle name="Lien hypertexte visité" xfId="408"/>
    <cellStyle name="Lien hypertexte" xfId="409"/>
    <cellStyle name="Lien hypertexte visité" xfId="410"/>
    <cellStyle name="Lien hypertexte" xfId="411"/>
    <cellStyle name="Lien hypertexte visité" xfId="412"/>
    <cellStyle name="Lien hypertexte" xfId="413"/>
    <cellStyle name="Lien hypertexte visité" xfId="414"/>
    <cellStyle name="Lien hypertexte" xfId="415"/>
    <cellStyle name="Lien hypertexte visité" xfId="416"/>
    <cellStyle name="Lien hypertexte" xfId="417"/>
    <cellStyle name="Lien hypertexte visité" xfId="418"/>
    <cellStyle name="Lien hypertexte" xfId="419"/>
    <cellStyle name="Lien hypertexte visité" xfId="420"/>
    <cellStyle name="Lien hypertexte" xfId="421"/>
    <cellStyle name="Lien hypertexte visité" xfId="422"/>
    <cellStyle name="Lien hypertexte" xfId="423"/>
    <cellStyle name="Lien hypertexte visité" xfId="424"/>
    <cellStyle name="Lien hypertexte" xfId="425"/>
    <cellStyle name="Lien hypertexte visité" xfId="426"/>
    <cellStyle name="Lien hypertexte" xfId="427"/>
    <cellStyle name="Lien hypertexte visité" xfId="428"/>
    <cellStyle name="Lien hypertexte" xfId="429"/>
    <cellStyle name="Lien hypertexte visité" xfId="430"/>
    <cellStyle name="Lien hypertexte" xfId="431"/>
    <cellStyle name="Lien hypertexte visité" xfId="432"/>
    <cellStyle name="Lien hypertexte" xfId="433"/>
    <cellStyle name="Lien hypertexte visité" xfId="434"/>
    <cellStyle name="Lien hypertexte" xfId="435"/>
    <cellStyle name="Lien hypertexte visité" xfId="436"/>
    <cellStyle name="Lien hypertexte" xfId="437"/>
    <cellStyle name="Lien hypertexte visité" xfId="438"/>
    <cellStyle name="Lien hypertexte" xfId="439"/>
    <cellStyle name="Lien hypertexte visité" xfId="440"/>
    <cellStyle name="Lien hypertexte" xfId="441"/>
    <cellStyle name="Lien hypertexte visité" xfId="442"/>
    <cellStyle name="Lien hypertexte" xfId="443"/>
    <cellStyle name="Lien hypertexte visité" xfId="444"/>
    <cellStyle name="Lien hypertexte" xfId="445"/>
    <cellStyle name="Lien hypertexte visité" xfId="446"/>
    <cellStyle name="Lien hypertexte" xfId="447"/>
    <cellStyle name="Lien hypertexte visité" xfId="448"/>
    <cellStyle name="Lien hypertexte" xfId="449"/>
    <cellStyle name="Lien hypertexte visité" xfId="450"/>
    <cellStyle name="Lien hypertexte" xfId="451"/>
    <cellStyle name="Lien hypertexte visité" xfId="452"/>
    <cellStyle name="Lien hypertexte" xfId="453"/>
    <cellStyle name="Lien hypertexte visité" xfId="454"/>
    <cellStyle name="Lien hypertexte" xfId="455"/>
    <cellStyle name="Lien hypertexte visité" xfId="456"/>
    <cellStyle name="Lien hypertexte" xfId="457"/>
    <cellStyle name="Lien hypertexte visité" xfId="458"/>
    <cellStyle name="Lien hypertexte" xfId="459"/>
    <cellStyle name="Lien hypertexte" xfId="460"/>
    <cellStyle name="Lien hypertexte visité" xfId="461"/>
    <cellStyle name="Lien hypertexte" xfId="462"/>
    <cellStyle name="Lien hypertexte visité" xfId="463"/>
    <cellStyle name="Lien hypertexte" xfId="464"/>
    <cellStyle name="Lien hypertexte visité" xfId="465"/>
    <cellStyle name="Lien hypertexte" xfId="466"/>
    <cellStyle name="Lien hypertexte visité" xfId="467"/>
    <cellStyle name="Lien hypertexte" xfId="468"/>
    <cellStyle name="Lien hypertexte visité" xfId="469"/>
    <cellStyle name="Lien hypertexte" xfId="470"/>
    <cellStyle name="Lien hypertexte visité" xfId="471"/>
    <cellStyle name="Lien hypertexte visité" xfId="472"/>
    <cellStyle name="Lien hypertexte" xfId="473"/>
    <cellStyle name="Lien hypertexte visité" xfId="474"/>
    <cellStyle name="Lien hypertexte" xfId="475"/>
    <cellStyle name="Lien hypertexte visité" xfId="476"/>
    <cellStyle name="Lien hypertexte" xfId="477"/>
    <cellStyle name="Lien hypertexte visité" xfId="478"/>
    <cellStyle name="Lien hypertexte" xfId="479"/>
    <cellStyle name="Lien hypertexte visité" xfId="480"/>
    <cellStyle name="Lien hypertexte" xfId="481"/>
    <cellStyle name="Lien hypertexte visité" xfId="482"/>
    <cellStyle name="Lien hypertexte" xfId="483"/>
    <cellStyle name="Lien hypertexte visité" xfId="484"/>
    <cellStyle name="Lien hypertexte" xfId="485"/>
    <cellStyle name="Lien hypertexte visité" xfId="486"/>
    <cellStyle name="Lien hypertexte" xfId="487"/>
    <cellStyle name="Lien hypertexte visité" xfId="488"/>
    <cellStyle name="Lien hypertexte" xfId="489"/>
    <cellStyle name="Lien hypertexte visité" xfId="490"/>
    <cellStyle name="Lien hypertexte" xfId="491"/>
    <cellStyle name="Lien hypertexte visité" xfId="492"/>
    <cellStyle name="Lien hypertexte" xfId="493"/>
    <cellStyle name="Lien hypertexte visité" xfId="494"/>
    <cellStyle name="Lien hypertexte" xfId="495"/>
    <cellStyle name="Lien hypertexte visité" xfId="496"/>
    <cellStyle name="Lien hypertexte" xfId="497"/>
    <cellStyle name="Lien hypertexte visité" xfId="498"/>
    <cellStyle name="Lien hypertexte" xfId="499"/>
    <cellStyle name="Lien hypertexte visité" xfId="500"/>
    <cellStyle name="Lien hypertexte" xfId="501"/>
    <cellStyle name="Lien hypertexte visité" xfId="502"/>
    <cellStyle name="Lien hypertexte" xfId="503"/>
    <cellStyle name="Lien hypertexte visité" xfId="504"/>
    <cellStyle name="Lien hypertexte" xfId="505"/>
    <cellStyle name="Lien hypertexte visité" xfId="506"/>
    <cellStyle name="Lien hypertexte" xfId="507"/>
    <cellStyle name="Lien hypertexte visité" xfId="508"/>
    <cellStyle name="Lien hypertexte" xfId="509"/>
    <cellStyle name="Lien hypertexte visité" xfId="510"/>
    <cellStyle name="Lien hypertexte" xfId="511"/>
    <cellStyle name="Lien hypertexte visité" xfId="512"/>
    <cellStyle name="Lien hypertexte" xfId="513"/>
    <cellStyle name="Lien hypertexte visité" xfId="514"/>
    <cellStyle name="Lien hypertexte" xfId="515"/>
    <cellStyle name="Lien hypertexte visité" xfId="516"/>
    <cellStyle name="Lien hypertexte" xfId="517"/>
    <cellStyle name="Lien hypertexte visité" xfId="518"/>
    <cellStyle name="Lien hypertexte" xfId="519"/>
    <cellStyle name="Lien hypertexte visité" xfId="520"/>
    <cellStyle name="Lien hypertexte" xfId="521"/>
    <cellStyle name="Lien hypertexte visité" xfId="522"/>
    <cellStyle name="Lien hypertexte" xfId="523"/>
    <cellStyle name="Lien hypertexte visité" xfId="524"/>
    <cellStyle name="Lien hypertexte" xfId="525"/>
    <cellStyle name="Lien hypertexte visité" xfId="526"/>
    <cellStyle name="Lien hypertexte" xfId="527"/>
    <cellStyle name="Lien hypertexte visité" xfId="528"/>
    <cellStyle name="Lien hypertexte" xfId="529"/>
    <cellStyle name="Lien hypertexte visité" xfId="530"/>
    <cellStyle name="Lien hypertexte" xfId="531"/>
    <cellStyle name="Lien hypertexte visité" xfId="532"/>
    <cellStyle name="Lien hypertexte" xfId="533"/>
    <cellStyle name="Lien hypertexte visité" xfId="534"/>
    <cellStyle name="Lien hypertexte" xfId="535"/>
    <cellStyle name="Lien hypertexte visité" xfId="536"/>
    <cellStyle name="Lien hypertexte" xfId="537"/>
    <cellStyle name="Lien hypertexte visité" xfId="538"/>
    <cellStyle name="Lien hypertexte" xfId="539"/>
    <cellStyle name="Lien hypertexte visité" xfId="540"/>
    <cellStyle name="Lien hypertexte" xfId="541"/>
    <cellStyle name="Lien hypertexte visité" xfId="542"/>
    <cellStyle name="Lien hypertexte" xfId="543"/>
    <cellStyle name="Lien hypertexte visité" xfId="544"/>
    <cellStyle name="Lien hypertexte" xfId="545"/>
    <cellStyle name="Lien hypertexte visité" xfId="546"/>
    <cellStyle name="Lien hypertexte" xfId="547"/>
    <cellStyle name="Lien hypertexte visité" xfId="548"/>
    <cellStyle name="Lien hypertexte" xfId="549"/>
    <cellStyle name="Lien hypertexte visité" xfId="550"/>
    <cellStyle name="Lien hypertexte" xfId="551"/>
    <cellStyle name="Lien hypertexte visité" xfId="552"/>
    <cellStyle name="Lien hypertexte" xfId="553"/>
    <cellStyle name="Lien hypertexte visité" xfId="554"/>
    <cellStyle name="Lien hypertexte" xfId="555"/>
    <cellStyle name="Lien hypertexte visité" xfId="556"/>
    <cellStyle name="Lien hypertexte" xfId="557"/>
    <cellStyle name="Lien hypertexte visité" xfId="558"/>
    <cellStyle name="Lien hypertexte" xfId="559"/>
    <cellStyle name="Lien hypertexte visité" xfId="560"/>
    <cellStyle name="Lien hypertexte" xfId="561"/>
    <cellStyle name="Lien hypertexte visité" xfId="562"/>
    <cellStyle name="Lien hypertexte" xfId="563"/>
    <cellStyle name="Lien hypertexte visité" xfId="564"/>
    <cellStyle name="Lien hypertexte" xfId="565"/>
    <cellStyle name="Lien hypertexte visité" xfId="566"/>
    <cellStyle name="Lien hypertexte" xfId="567"/>
    <cellStyle name="Lien hypertexte visité" xfId="568"/>
    <cellStyle name="Lien hypertexte" xfId="569"/>
    <cellStyle name="Lien hypertexte visité" xfId="570"/>
    <cellStyle name="Lien hypertexte" xfId="571"/>
    <cellStyle name="Lien hypertexte visité" xfId="572"/>
    <cellStyle name="Lien hypertexte" xfId="573"/>
    <cellStyle name="Lien hypertexte visité" xfId="574"/>
    <cellStyle name="Lien hypertexte" xfId="575"/>
    <cellStyle name="Lien hypertexte visité" xfId="576"/>
    <cellStyle name="Lien hypertexte" xfId="577"/>
    <cellStyle name="Lien hypertexte visité" xfId="578"/>
    <cellStyle name="Lien hypertexte" xfId="579"/>
    <cellStyle name="Lien hypertexte visité" xfId="580"/>
    <cellStyle name="Lien hypertexte" xfId="581"/>
    <cellStyle name="Lien hypertexte visité" xfId="582"/>
    <cellStyle name="Lien hypertexte" xfId="583"/>
    <cellStyle name="Lien hypertexte visité" xfId="584"/>
    <cellStyle name="Lien hypertexte" xfId="585"/>
    <cellStyle name="Lien hypertexte visité" xfId="586"/>
    <cellStyle name="Lien hypertexte" xfId="587"/>
    <cellStyle name="Lien hypertexte visité" xfId="588"/>
    <cellStyle name="Lien hypertexte" xfId="589"/>
    <cellStyle name="Lien hypertexte visité" xfId="590"/>
    <cellStyle name="Lien hypertexte" xfId="591"/>
    <cellStyle name="Lien hypertexte visité" xfId="592"/>
    <cellStyle name="Lien hypertexte" xfId="593"/>
    <cellStyle name="Lien hypertexte visité" xfId="594"/>
    <cellStyle name="Lien hypertexte" xfId="595"/>
    <cellStyle name="Lien hypertexte visité" xfId="596"/>
    <cellStyle name="Lien hypertexte" xfId="597"/>
    <cellStyle name="Lien hypertexte visité" xfId="598"/>
    <cellStyle name="Lien hypertexte" xfId="599"/>
    <cellStyle name="Lien hypertexte visité" xfId="600"/>
    <cellStyle name="Lien hypertexte" xfId="601"/>
    <cellStyle name="Lien hypertexte visité" xfId="602"/>
    <cellStyle name="Lien hypertexte" xfId="603"/>
    <cellStyle name="Lien hypertexte visité" xfId="604"/>
    <cellStyle name="Lien hypertexte" xfId="605"/>
    <cellStyle name="Lien hypertexte visité" xfId="606"/>
    <cellStyle name="Lien hypertexte" xfId="607"/>
    <cellStyle name="Lien hypertexte visité" xfId="608"/>
    <cellStyle name="Lien hypertexte" xfId="609"/>
    <cellStyle name="Lien hypertexte visité" xfId="610"/>
    <cellStyle name="Lien hypertexte" xfId="611"/>
    <cellStyle name="Lien hypertexte visité" xfId="612"/>
    <cellStyle name="Lien hypertexte" xfId="613"/>
    <cellStyle name="Lien hypertexte visité" xfId="614"/>
    <cellStyle name="2." xfId="615"/>
    <cellStyle name="2.1" xfId="616"/>
    <cellStyle name="tableaux_1" xfId="617"/>
    <cellStyle name="Titre rouge gras" xfId="618"/>
    <cellStyle name="BANDE BLEUE" xfId="619"/>
    <cellStyle name="trait marron bas simple" xfId="620"/>
    <cellStyle name="BANDE blanc.xls" xfId="621"/>
    <cellStyle name="Lien hypertexte" xfId="622"/>
    <cellStyle name="Lien hypertexte visité" xfId="623"/>
    <cellStyle name="Fond gris" xfId="624"/>
    <cellStyle name="Tableaux_2" xfId="625"/>
    <cellStyle name="Tableaux_2 (bold)" xfId="626"/>
    <cellStyle name="tableaux_1_corpo" xfId="627"/>
    <cellStyle name="Tableaux_2 (fond)" xfId="628"/>
    <cellStyle name="Tableaux_3" xfId="629"/>
    <cellStyle name="Tableaux_4_corpo" xfId="630"/>
    <cellStyle name="tableaux_1_upstream" xfId="631"/>
    <cellStyle name="Tableaux_4_upstream" xfId="632"/>
    <cellStyle name="tableaux_1_rc" xfId="633"/>
    <cellStyle name="Tableaux_4_corpo 2" xfId="634"/>
    <cellStyle name="Pourcentage" xfId="635"/>
    <cellStyle name="tableaux_1_ms" xfId="636"/>
    <cellStyle name="Tableaux_4_ms" xfId="637"/>
    <cellStyle name="SOMMAIRE" xfId="638"/>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styles" Target="styles.xml" /><Relationship Id="rId85" Type="http://schemas.openxmlformats.org/officeDocument/2006/relationships/sharedStrings" Target="sharedStrings.xml" /><Relationship Id="rId8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18" /><Relationship Id="rId3" Type="http://schemas.openxmlformats.org/officeDocument/2006/relationships/hyperlink" Target="#Summary!B18"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19" /><Relationship Id="rId3" Type="http://schemas.openxmlformats.org/officeDocument/2006/relationships/hyperlink" Target="#Summary!B19"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20" /><Relationship Id="rId3" Type="http://schemas.openxmlformats.org/officeDocument/2006/relationships/hyperlink" Target="#Summary!B20"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21" /><Relationship Id="rId3" Type="http://schemas.openxmlformats.org/officeDocument/2006/relationships/hyperlink" Target="#Summary!B2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22" /><Relationship Id="rId3" Type="http://schemas.openxmlformats.org/officeDocument/2006/relationships/hyperlink" Target="#Summary!B22"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23" /><Relationship Id="rId3" Type="http://schemas.openxmlformats.org/officeDocument/2006/relationships/hyperlink" Target="#Summary!B23"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24" /><Relationship Id="rId3" Type="http://schemas.openxmlformats.org/officeDocument/2006/relationships/hyperlink" Target="#Summary!B24"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25" /><Relationship Id="rId3" Type="http://schemas.openxmlformats.org/officeDocument/2006/relationships/hyperlink" Target="#Summary!B25"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26" /><Relationship Id="rId3" Type="http://schemas.openxmlformats.org/officeDocument/2006/relationships/hyperlink" Target="#Summary!B26"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27" /><Relationship Id="rId3" Type="http://schemas.openxmlformats.org/officeDocument/2006/relationships/hyperlink" Target="#Summary!B27"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11" /><Relationship Id="rId3" Type="http://schemas.openxmlformats.org/officeDocument/2006/relationships/hyperlink" Target="#Summary!B11"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28" /><Relationship Id="rId3" Type="http://schemas.openxmlformats.org/officeDocument/2006/relationships/hyperlink" Target="#Summary!B28"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29" /><Relationship Id="rId3" Type="http://schemas.openxmlformats.org/officeDocument/2006/relationships/hyperlink" Target="#Summary!B29"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30" /><Relationship Id="rId3" Type="http://schemas.openxmlformats.org/officeDocument/2006/relationships/hyperlink" Target="#Summary!B30"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31" /><Relationship Id="rId3" Type="http://schemas.openxmlformats.org/officeDocument/2006/relationships/hyperlink" Target="#Summary!B31"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32" /><Relationship Id="rId3" Type="http://schemas.openxmlformats.org/officeDocument/2006/relationships/hyperlink" Target="#Summary!B32"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33" /><Relationship Id="rId3" Type="http://schemas.openxmlformats.org/officeDocument/2006/relationships/hyperlink" Target="#Summary!B33"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34" /><Relationship Id="rId3" Type="http://schemas.openxmlformats.org/officeDocument/2006/relationships/hyperlink" Target="#Summary!B34"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35" /><Relationship Id="rId3" Type="http://schemas.openxmlformats.org/officeDocument/2006/relationships/hyperlink" Target="#Summary!B35"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36" /><Relationship Id="rId3" Type="http://schemas.openxmlformats.org/officeDocument/2006/relationships/hyperlink" Target="#Summary!B36"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37" /><Relationship Id="rId3" Type="http://schemas.openxmlformats.org/officeDocument/2006/relationships/hyperlink" Target="#Summary!B37"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11" /><Relationship Id="rId3" Type="http://schemas.openxmlformats.org/officeDocument/2006/relationships/hyperlink" Target="#Summary!B11"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38" /><Relationship Id="rId3" Type="http://schemas.openxmlformats.org/officeDocument/2006/relationships/hyperlink" Target="#Summary!B38"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39" /><Relationship Id="rId3" Type="http://schemas.openxmlformats.org/officeDocument/2006/relationships/hyperlink" Target="#Summary!B39"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40" /><Relationship Id="rId3" Type="http://schemas.openxmlformats.org/officeDocument/2006/relationships/hyperlink" Target="#Summary!B40"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41" /><Relationship Id="rId3" Type="http://schemas.openxmlformats.org/officeDocument/2006/relationships/hyperlink" Target="#Summary!B41" /></Relationships>
</file>

<file path=xl/drawings/_rels/drawing3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42" /><Relationship Id="rId3" Type="http://schemas.openxmlformats.org/officeDocument/2006/relationships/hyperlink" Target="#Summary!B42" /></Relationships>
</file>

<file path=xl/drawings/_rels/drawing3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43" /><Relationship Id="rId3" Type="http://schemas.openxmlformats.org/officeDocument/2006/relationships/hyperlink" Target="#Summary!B43" /></Relationships>
</file>

<file path=xl/drawings/_rels/drawing3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44" /><Relationship Id="rId3" Type="http://schemas.openxmlformats.org/officeDocument/2006/relationships/hyperlink" Target="#Summary!B44" /></Relationships>
</file>

<file path=xl/drawings/_rels/drawing3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48" /><Relationship Id="rId3" Type="http://schemas.openxmlformats.org/officeDocument/2006/relationships/hyperlink" Target="#Summary!B48" /></Relationships>
</file>

<file path=xl/drawings/_rels/drawing3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49" /><Relationship Id="rId3" Type="http://schemas.openxmlformats.org/officeDocument/2006/relationships/hyperlink" Target="#Summary!B49" /></Relationships>
</file>

<file path=xl/drawings/_rels/drawing3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50" /><Relationship Id="rId3" Type="http://schemas.openxmlformats.org/officeDocument/2006/relationships/hyperlink" Target="#Summary!B50"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12" /><Relationship Id="rId3" Type="http://schemas.openxmlformats.org/officeDocument/2006/relationships/hyperlink" Target="#Summary!B12" /></Relationships>
</file>

<file path=xl/drawings/_rels/drawing4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51" /><Relationship Id="rId3" Type="http://schemas.openxmlformats.org/officeDocument/2006/relationships/hyperlink" Target="#Summary!B51" /></Relationships>
</file>

<file path=xl/drawings/_rels/drawing4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52" /><Relationship Id="rId3" Type="http://schemas.openxmlformats.org/officeDocument/2006/relationships/hyperlink" Target="#Summary!B52" /></Relationships>
</file>

<file path=xl/drawings/_rels/drawing4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53" /><Relationship Id="rId3" Type="http://schemas.openxmlformats.org/officeDocument/2006/relationships/hyperlink" Target="#Summary!B53" /></Relationships>
</file>

<file path=xl/drawings/_rels/drawing4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54" /><Relationship Id="rId3" Type="http://schemas.openxmlformats.org/officeDocument/2006/relationships/hyperlink" Target="#Summary!B54" /></Relationships>
</file>

<file path=xl/drawings/_rels/drawing4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55" /><Relationship Id="rId3" Type="http://schemas.openxmlformats.org/officeDocument/2006/relationships/hyperlink" Target="#Summary!B55" /></Relationships>
</file>

<file path=xl/drawings/_rels/drawing4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56" /><Relationship Id="rId3" Type="http://schemas.openxmlformats.org/officeDocument/2006/relationships/hyperlink" Target="#Summary!B56" /></Relationships>
</file>

<file path=xl/drawings/_rels/drawing4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57" /><Relationship Id="rId3" Type="http://schemas.openxmlformats.org/officeDocument/2006/relationships/hyperlink" Target="#Summary!B57" /></Relationships>
</file>

<file path=xl/drawings/_rels/drawing4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58" /><Relationship Id="rId3" Type="http://schemas.openxmlformats.org/officeDocument/2006/relationships/hyperlink" Target="#Summary!B58" /></Relationships>
</file>

<file path=xl/drawings/_rels/drawing4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59" /><Relationship Id="rId3" Type="http://schemas.openxmlformats.org/officeDocument/2006/relationships/hyperlink" Target="#Summary!B59" /></Relationships>
</file>

<file path=xl/drawings/_rels/drawing4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60" /><Relationship Id="rId3" Type="http://schemas.openxmlformats.org/officeDocument/2006/relationships/hyperlink" Target="#Summary!B60"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13" /><Relationship Id="rId3" Type="http://schemas.openxmlformats.org/officeDocument/2006/relationships/hyperlink" Target="#Summary!B13" /></Relationships>
</file>

<file path=xl/drawings/_rels/drawing5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61" /><Relationship Id="rId3" Type="http://schemas.openxmlformats.org/officeDocument/2006/relationships/hyperlink" Target="#Summary!B61" /></Relationships>
</file>

<file path=xl/drawings/_rels/drawing5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62" /><Relationship Id="rId3" Type="http://schemas.openxmlformats.org/officeDocument/2006/relationships/hyperlink" Target="#Summary!B62" /></Relationships>
</file>

<file path=xl/drawings/_rels/drawing5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63" /><Relationship Id="rId3" Type="http://schemas.openxmlformats.org/officeDocument/2006/relationships/hyperlink" Target="#Summary!B63" /></Relationships>
</file>

<file path=xl/drawings/_rels/drawing5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64" /><Relationship Id="rId3" Type="http://schemas.openxmlformats.org/officeDocument/2006/relationships/hyperlink" Target="#Summary!B64" /></Relationships>
</file>

<file path=xl/drawings/_rels/drawing5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65" /><Relationship Id="rId3" Type="http://schemas.openxmlformats.org/officeDocument/2006/relationships/hyperlink" Target="#Summary!B65" /></Relationships>
</file>

<file path=xl/drawings/_rels/drawing5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66" /><Relationship Id="rId3" Type="http://schemas.openxmlformats.org/officeDocument/2006/relationships/hyperlink" Target="#Summary!B66" /></Relationships>
</file>

<file path=xl/drawings/_rels/drawing5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67" /><Relationship Id="rId3" Type="http://schemas.openxmlformats.org/officeDocument/2006/relationships/hyperlink" Target="#Summary!B67" /></Relationships>
</file>

<file path=xl/drawings/_rels/drawing5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68" /><Relationship Id="rId3" Type="http://schemas.openxmlformats.org/officeDocument/2006/relationships/hyperlink" Target="#Summary!B68" /></Relationships>
</file>

<file path=xl/drawings/_rels/drawing5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69" /><Relationship Id="rId3" Type="http://schemas.openxmlformats.org/officeDocument/2006/relationships/hyperlink" Target="#Summary!B69" /></Relationships>
</file>

<file path=xl/drawings/_rels/drawing5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70" /><Relationship Id="rId3" Type="http://schemas.openxmlformats.org/officeDocument/2006/relationships/hyperlink" Target="#Summary!B70"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14" /><Relationship Id="rId3" Type="http://schemas.openxmlformats.org/officeDocument/2006/relationships/hyperlink" Target="#Summary!B14" /></Relationships>
</file>

<file path=xl/drawings/_rels/drawing6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71" /><Relationship Id="rId3" Type="http://schemas.openxmlformats.org/officeDocument/2006/relationships/hyperlink" Target="#Summary!B71" /></Relationships>
</file>

<file path=xl/drawings/_rels/drawing6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72" /><Relationship Id="rId3" Type="http://schemas.openxmlformats.org/officeDocument/2006/relationships/hyperlink" Target="#Summary!B72" /></Relationships>
</file>

<file path=xl/drawings/_rels/drawing6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73" /><Relationship Id="rId3" Type="http://schemas.openxmlformats.org/officeDocument/2006/relationships/hyperlink" Target="#Summary!B73" /></Relationships>
</file>

<file path=xl/drawings/_rels/drawing6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77" /><Relationship Id="rId3" Type="http://schemas.openxmlformats.org/officeDocument/2006/relationships/hyperlink" Target="#Summary!B77" /></Relationships>
</file>

<file path=xl/drawings/_rels/drawing6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78" /><Relationship Id="rId3" Type="http://schemas.openxmlformats.org/officeDocument/2006/relationships/hyperlink" Target="#Summary!B78" /></Relationships>
</file>

<file path=xl/drawings/_rels/drawing6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79" /><Relationship Id="rId3" Type="http://schemas.openxmlformats.org/officeDocument/2006/relationships/hyperlink" Target="#Summary!B79" /></Relationships>
</file>

<file path=xl/drawings/_rels/drawing6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80" /><Relationship Id="rId3" Type="http://schemas.openxmlformats.org/officeDocument/2006/relationships/hyperlink" Target="#Summary!B80" /></Relationships>
</file>

<file path=xl/drawings/_rels/drawing6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81" /><Relationship Id="rId3" Type="http://schemas.openxmlformats.org/officeDocument/2006/relationships/hyperlink" Target="#Summary!B81" /></Relationships>
</file>

<file path=xl/drawings/_rels/drawing6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82" /><Relationship Id="rId3" Type="http://schemas.openxmlformats.org/officeDocument/2006/relationships/hyperlink" Target="#Summary!B82" /></Relationships>
</file>

<file path=xl/drawings/_rels/drawing6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83" /><Relationship Id="rId3" Type="http://schemas.openxmlformats.org/officeDocument/2006/relationships/hyperlink" Target="#Summary!B83"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15" /><Relationship Id="rId3" Type="http://schemas.openxmlformats.org/officeDocument/2006/relationships/hyperlink" Target="#Summary!B15" /></Relationships>
</file>

<file path=xl/drawings/_rels/drawing7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84" /><Relationship Id="rId3" Type="http://schemas.openxmlformats.org/officeDocument/2006/relationships/hyperlink" Target="#Summary!B84" /></Relationships>
</file>

<file path=xl/drawings/_rels/drawing7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85" /><Relationship Id="rId3" Type="http://schemas.openxmlformats.org/officeDocument/2006/relationships/hyperlink" Target="#Summary!B85" /></Relationships>
</file>

<file path=xl/drawings/_rels/drawing7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86" /><Relationship Id="rId3" Type="http://schemas.openxmlformats.org/officeDocument/2006/relationships/hyperlink" Target="#Summary!B86" /></Relationships>
</file>

<file path=xl/drawings/_rels/drawing7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87" /><Relationship Id="rId3" Type="http://schemas.openxmlformats.org/officeDocument/2006/relationships/hyperlink" Target="#Summary!B87" /></Relationships>
</file>

<file path=xl/drawings/_rels/drawing7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89" /><Relationship Id="rId3" Type="http://schemas.openxmlformats.org/officeDocument/2006/relationships/hyperlink" Target="#Summary!B89" /></Relationships>
</file>

<file path=xl/drawings/_rels/drawing7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88" /><Relationship Id="rId3" Type="http://schemas.openxmlformats.org/officeDocument/2006/relationships/hyperlink" Target="#Summary!B88" /></Relationships>
</file>

<file path=xl/drawings/_rels/drawing7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90" /><Relationship Id="rId3" Type="http://schemas.openxmlformats.org/officeDocument/2006/relationships/hyperlink" Target="#Summary!B90" /></Relationships>
</file>

<file path=xl/drawings/_rels/drawing7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93" /><Relationship Id="rId3" Type="http://schemas.openxmlformats.org/officeDocument/2006/relationships/hyperlink" Target="#Summary!B93" /></Relationships>
</file>

<file path=xl/drawings/_rels/drawing7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94" /><Relationship Id="rId3" Type="http://schemas.openxmlformats.org/officeDocument/2006/relationships/hyperlink" Target="#Summary!B94" /></Relationships>
</file>

<file path=xl/drawings/_rels/drawing7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95" /><Relationship Id="rId3" Type="http://schemas.openxmlformats.org/officeDocument/2006/relationships/hyperlink" Target="#Summary!B95"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16" /><Relationship Id="rId3" Type="http://schemas.openxmlformats.org/officeDocument/2006/relationships/hyperlink" Target="#Summary!B16" /></Relationships>
</file>

<file path=xl/drawings/_rels/drawing8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96" /><Relationship Id="rId3" Type="http://schemas.openxmlformats.org/officeDocument/2006/relationships/hyperlink" Target="#Summary!B96" /></Relationships>
</file>

<file path=xl/drawings/_rels/drawing8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97" /><Relationship Id="rId3" Type="http://schemas.openxmlformats.org/officeDocument/2006/relationships/hyperlink" Target="#Summary!B97" /></Relationships>
</file>

<file path=xl/drawings/_rels/drawing8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98" /><Relationship Id="rId3" Type="http://schemas.openxmlformats.org/officeDocument/2006/relationships/hyperlink" Target="#Summary!B98"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Summary!B17" /><Relationship Id="rId3" Type="http://schemas.openxmlformats.org/officeDocument/2006/relationships/hyperlink" Target="#Summary!B17"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xdr:col>
      <xdr:colOff>400050</xdr:colOff>
      <xdr:row>3</xdr:row>
      <xdr:rowOff>9525</xdr:rowOff>
    </xdr:to>
    <xdr:pic>
      <xdr:nvPicPr>
        <xdr:cNvPr id="3" name="Imag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28625" y="247650"/>
          <a:ext cx="400050" cy="5048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266700</xdr:colOff>
      <xdr:row>2</xdr:row>
      <xdr:rowOff>9525</xdr:rowOff>
    </xdr:to>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00025"/>
          <a:ext cx="266700" cy="2095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4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5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5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5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5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6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6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6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6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6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6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6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6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6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7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7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7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7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7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7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7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7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7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8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8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66700"/>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66700"/>
        </a:xfrm>
        <a:prstGeom prst="rect">
          <a:avLst/>
        </a:prstGeom>
        <a:ln>
          <a:noFill/>
        </a:ln>
      </xdr:spPr>
    </xdr:pic>
    <xdr:clientData/>
  </xdr:oneCellAnchor>
</xdr:wsDr>
</file>

<file path=xl/drawings/drawing8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266700" cy="257175"/>
    <xdr:pic>
      <xdr:nvPicPr>
        <xdr:cNvPr id="2" name="Image 1" descr="total-back.png">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247650"/>
          <a:ext cx="266700" cy="257175"/>
        </a:xfrm>
        <a:prstGeom prst="rect">
          <a:avLst/>
        </a:prstGeom>
        <a:ln>
          <a:noFill/>
        </a:ln>
      </xdr:spPr>
    </xdr:pic>
    <xdr:clientData/>
  </xdr:one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8.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49.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50.xml"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51.xml"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52.xml"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53.xml"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54.xml"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55.xml"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56.xml"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57.xml"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58.xml"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59.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60.xml" /></Relationships>
</file>

<file path=xl/worksheets/_rels/sheet61.xml.rels><?xml version="1.0" encoding="utf-8" standalone="yes"?><Relationships xmlns="http://schemas.openxmlformats.org/package/2006/relationships"><Relationship Id="rId1" Type="http://schemas.openxmlformats.org/officeDocument/2006/relationships/drawing" Target="../drawings/drawing61.xml" /></Relationships>
</file>

<file path=xl/worksheets/_rels/sheet62.xml.rels><?xml version="1.0" encoding="utf-8" standalone="yes"?><Relationships xmlns="http://schemas.openxmlformats.org/package/2006/relationships"><Relationship Id="rId1" Type="http://schemas.openxmlformats.org/officeDocument/2006/relationships/drawing" Target="../drawings/drawing62.xml"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63.xml"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64.xml" /></Relationships>
</file>

<file path=xl/worksheets/_rels/sheet65.xml.rels><?xml version="1.0" encoding="utf-8" standalone="yes"?><Relationships xmlns="http://schemas.openxmlformats.org/package/2006/relationships"><Relationship Id="rId1" Type="http://schemas.openxmlformats.org/officeDocument/2006/relationships/drawing" Target="../drawings/drawing65.xml" /></Relationships>
</file>

<file path=xl/worksheets/_rels/sheet66.xml.rels><?xml version="1.0" encoding="utf-8" standalone="yes"?><Relationships xmlns="http://schemas.openxmlformats.org/package/2006/relationships"><Relationship Id="rId1" Type="http://schemas.openxmlformats.org/officeDocument/2006/relationships/drawing" Target="../drawings/drawing66.xml" /></Relationships>
</file>

<file path=xl/worksheets/_rels/sheet67.xml.rels><?xml version="1.0" encoding="utf-8" standalone="yes"?><Relationships xmlns="http://schemas.openxmlformats.org/package/2006/relationships"><Relationship Id="rId1" Type="http://schemas.openxmlformats.org/officeDocument/2006/relationships/drawing" Target="../drawings/drawing67.xml" /></Relationships>
</file>

<file path=xl/worksheets/_rels/sheet68.xml.rels><?xml version="1.0" encoding="utf-8" standalone="yes"?><Relationships xmlns="http://schemas.openxmlformats.org/package/2006/relationships"><Relationship Id="rId1" Type="http://schemas.openxmlformats.org/officeDocument/2006/relationships/drawing" Target="../drawings/drawing68.xml" /></Relationships>
</file>

<file path=xl/worksheets/_rels/sheet69.xml.rels><?xml version="1.0" encoding="utf-8" standalone="yes"?><Relationships xmlns="http://schemas.openxmlformats.org/package/2006/relationships"><Relationship Id="rId1" Type="http://schemas.openxmlformats.org/officeDocument/2006/relationships/drawing" Target="../drawings/drawing69.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70.xml" /></Relationships>
</file>

<file path=xl/worksheets/_rels/sheet71.xml.rels><?xml version="1.0" encoding="utf-8" standalone="yes"?><Relationships xmlns="http://schemas.openxmlformats.org/package/2006/relationships"><Relationship Id="rId1" Type="http://schemas.openxmlformats.org/officeDocument/2006/relationships/drawing" Target="../drawings/drawing71.xml" /></Relationships>
</file>

<file path=xl/worksheets/_rels/sheet72.xml.rels><?xml version="1.0" encoding="utf-8" standalone="yes"?><Relationships xmlns="http://schemas.openxmlformats.org/package/2006/relationships"><Relationship Id="rId1" Type="http://schemas.openxmlformats.org/officeDocument/2006/relationships/drawing" Target="../drawings/drawing72.xml" /></Relationships>
</file>

<file path=xl/worksheets/_rels/sheet73.xml.rels><?xml version="1.0" encoding="utf-8" standalone="yes"?><Relationships xmlns="http://schemas.openxmlformats.org/package/2006/relationships"><Relationship Id="rId1" Type="http://schemas.openxmlformats.org/officeDocument/2006/relationships/drawing" Target="../drawings/drawing73.xml" /></Relationships>
</file>

<file path=xl/worksheets/_rels/sheet74.xml.rels><?xml version="1.0" encoding="utf-8" standalone="yes"?><Relationships xmlns="http://schemas.openxmlformats.org/package/2006/relationships"><Relationship Id="rId1" Type="http://schemas.openxmlformats.org/officeDocument/2006/relationships/drawing" Target="../drawings/drawing74.xml" /></Relationships>
</file>

<file path=xl/worksheets/_rels/sheet75.xml.rels><?xml version="1.0" encoding="utf-8" standalone="yes"?><Relationships xmlns="http://schemas.openxmlformats.org/package/2006/relationships"><Relationship Id="rId1" Type="http://schemas.openxmlformats.org/officeDocument/2006/relationships/drawing" Target="../drawings/drawing75.xml" /></Relationships>
</file>

<file path=xl/worksheets/_rels/sheet76.xml.rels><?xml version="1.0" encoding="utf-8" standalone="yes"?><Relationships xmlns="http://schemas.openxmlformats.org/package/2006/relationships"><Relationship Id="rId1" Type="http://schemas.openxmlformats.org/officeDocument/2006/relationships/drawing" Target="../drawings/drawing76.xml" /></Relationships>
</file>

<file path=xl/worksheets/_rels/sheet77.xml.rels><?xml version="1.0" encoding="utf-8" standalone="yes"?><Relationships xmlns="http://schemas.openxmlformats.org/package/2006/relationships"><Relationship Id="rId1" Type="http://schemas.openxmlformats.org/officeDocument/2006/relationships/drawing" Target="../drawings/drawing77.xml" /></Relationships>
</file>

<file path=xl/worksheets/_rels/sheet78.xml.rels><?xml version="1.0" encoding="utf-8" standalone="yes"?><Relationships xmlns="http://schemas.openxmlformats.org/package/2006/relationships"><Relationship Id="rId1" Type="http://schemas.openxmlformats.org/officeDocument/2006/relationships/drawing" Target="../drawings/drawing78.xml" /></Relationships>
</file>

<file path=xl/worksheets/_rels/sheet79.xml.rels><?xml version="1.0" encoding="utf-8" standalone="yes"?><Relationships xmlns="http://schemas.openxmlformats.org/package/2006/relationships"><Relationship Id="rId1" Type="http://schemas.openxmlformats.org/officeDocument/2006/relationships/drawing" Target="../drawings/drawing79.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0.xml.rels><?xml version="1.0" encoding="utf-8" standalone="yes"?><Relationships xmlns="http://schemas.openxmlformats.org/package/2006/relationships"><Relationship Id="rId1" Type="http://schemas.openxmlformats.org/officeDocument/2006/relationships/drawing" Target="../drawings/drawing80.xml" /></Relationships>
</file>

<file path=xl/worksheets/_rels/sheet81.xml.rels><?xml version="1.0" encoding="utf-8" standalone="yes"?><Relationships xmlns="http://schemas.openxmlformats.org/package/2006/relationships"><Relationship Id="rId1" Type="http://schemas.openxmlformats.org/officeDocument/2006/relationships/drawing" Target="../drawings/drawing81.xml" /></Relationships>
</file>

<file path=xl/worksheets/_rels/sheet82.xml.rels><?xml version="1.0" encoding="utf-8" standalone="yes"?><Relationships xmlns="http://schemas.openxmlformats.org/package/2006/relationships"><Relationship Id="rId1" Type="http://schemas.openxmlformats.org/officeDocument/2006/relationships/drawing" Target="../drawings/drawing8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B3:F99"/>
  <sheetViews>
    <sheetView showGridLines="0" zoomScale="90" zoomScaleNormal="90" zoomScalePageLayoutView="90" workbookViewId="0" topLeftCell="A16">
      <selection activeCell="B11" sqref="B11"/>
    </sheetView>
  </sheetViews>
  <sheetFormatPr defaultColWidth="10.875" defaultRowHeight="19.5" customHeight="1"/>
  <cols>
    <col min="1" max="1" width="5.50390625" style="1" customWidth="1"/>
    <col min="2" max="2" width="106.625" style="1" bestFit="1" customWidth="1"/>
    <col min="3" max="3" width="10.875" style="2" customWidth="1"/>
    <col min="4" max="16384" width="10.875" style="1" customWidth="1"/>
  </cols>
  <sheetData>
    <row r="3" spans="2:3" ht="19.5" customHeight="1">
      <c r="B3" s="1391" t="s">
        <v>1332</v>
      </c>
      <c r="C3" s="1391"/>
    </row>
    <row r="5" ht="19.5" customHeight="1">
      <c r="B5" s="4" t="s">
        <v>108</v>
      </c>
    </row>
    <row r="6" ht="19.5" customHeight="1">
      <c r="B6" s="5" t="s">
        <v>109</v>
      </c>
    </row>
    <row r="7" ht="19.5" customHeight="1">
      <c r="B7" s="6" t="s">
        <v>110</v>
      </c>
    </row>
    <row r="8" ht="19.5" customHeight="1">
      <c r="B8" s="1388" t="s">
        <v>111</v>
      </c>
    </row>
    <row r="10" ht="19.5" customHeight="1">
      <c r="B10" s="4" t="s">
        <v>108</v>
      </c>
    </row>
    <row r="11" spans="2:3" ht="19.5" customHeight="1">
      <c r="B11" s="1384" t="s">
        <v>8</v>
      </c>
      <c r="C11" s="1385" t="s">
        <v>107</v>
      </c>
    </row>
    <row r="12" spans="2:3" ht="19.5" customHeight="1">
      <c r="B12" s="1384" t="s">
        <v>7</v>
      </c>
      <c r="C12" s="1385" t="s">
        <v>106</v>
      </c>
    </row>
    <row r="13" spans="2:3" ht="19.5" customHeight="1">
      <c r="B13" s="1384" t="s">
        <v>105</v>
      </c>
      <c r="C13" s="1385" t="s">
        <v>116</v>
      </c>
    </row>
    <row r="14" spans="2:3" ht="19.5" customHeight="1">
      <c r="B14" s="1384" t="s">
        <v>1</v>
      </c>
      <c r="C14" s="1385" t="s">
        <v>104</v>
      </c>
    </row>
    <row r="15" spans="2:3" ht="19.5" customHeight="1">
      <c r="B15" s="1384" t="s">
        <v>103</v>
      </c>
      <c r="C15" s="1385" t="s">
        <v>117</v>
      </c>
    </row>
    <row r="16" spans="2:3" ht="19.5" customHeight="1">
      <c r="B16" s="1384" t="s">
        <v>102</v>
      </c>
      <c r="C16" s="1385" t="s">
        <v>117</v>
      </c>
    </row>
    <row r="17" spans="2:3" ht="19.5" customHeight="1">
      <c r="B17" s="1384" t="s">
        <v>101</v>
      </c>
      <c r="C17" s="1385" t="s">
        <v>100</v>
      </c>
    </row>
    <row r="18" spans="2:3" ht="19.5" customHeight="1">
      <c r="B18" s="1384" t="s">
        <v>99</v>
      </c>
      <c r="C18" s="1385" t="s">
        <v>98</v>
      </c>
    </row>
    <row r="19" spans="2:3" ht="19.5" customHeight="1">
      <c r="B19" s="1384" t="s">
        <v>97</v>
      </c>
      <c r="C19" s="1385" t="s">
        <v>96</v>
      </c>
    </row>
    <row r="20" spans="2:3" ht="19.5" customHeight="1">
      <c r="B20" s="1384" t="s">
        <v>0</v>
      </c>
      <c r="C20" s="1385" t="s">
        <v>93</v>
      </c>
    </row>
    <row r="21" spans="2:3" ht="19.5" customHeight="1">
      <c r="B21" s="1384" t="s">
        <v>95</v>
      </c>
      <c r="C21" s="1385" t="s">
        <v>93</v>
      </c>
    </row>
    <row r="22" spans="2:3" ht="19.5" customHeight="1">
      <c r="B22" s="1384" t="s">
        <v>94</v>
      </c>
      <c r="C22" s="1385" t="s">
        <v>93</v>
      </c>
    </row>
    <row r="23" spans="2:3" ht="19.5" customHeight="1">
      <c r="B23" s="1384" t="s">
        <v>2</v>
      </c>
      <c r="C23" s="1385" t="s">
        <v>93</v>
      </c>
    </row>
    <row r="24" spans="2:3" ht="19.5" customHeight="1">
      <c r="B24" s="1384" t="s">
        <v>92</v>
      </c>
      <c r="C24" s="1385" t="s">
        <v>90</v>
      </c>
    </row>
    <row r="25" spans="2:3" ht="19.5" customHeight="1">
      <c r="B25" s="1384" t="s">
        <v>91</v>
      </c>
      <c r="C25" s="1385" t="s">
        <v>90</v>
      </c>
    </row>
    <row r="26" spans="2:3" ht="19.5" customHeight="1">
      <c r="B26" s="1384" t="s">
        <v>89</v>
      </c>
      <c r="C26" s="1385" t="s">
        <v>88</v>
      </c>
    </row>
    <row r="27" spans="2:3" ht="19.5" customHeight="1">
      <c r="B27" s="1384" t="s">
        <v>87</v>
      </c>
      <c r="C27" s="1385" t="s">
        <v>86</v>
      </c>
    </row>
    <row r="28" spans="2:3" ht="19.5" customHeight="1">
      <c r="B28" s="1384" t="s">
        <v>85</v>
      </c>
      <c r="C28" s="1385" t="s">
        <v>82</v>
      </c>
    </row>
    <row r="29" spans="2:3" ht="19.5" customHeight="1">
      <c r="B29" s="1384" t="s">
        <v>84</v>
      </c>
      <c r="C29" s="1385" t="s">
        <v>82</v>
      </c>
    </row>
    <row r="30" spans="2:3" ht="19.5" customHeight="1">
      <c r="B30" s="1384" t="s">
        <v>83</v>
      </c>
      <c r="C30" s="1385" t="s">
        <v>82</v>
      </c>
    </row>
    <row r="31" spans="2:3" ht="19.5" customHeight="1">
      <c r="B31" s="1384" t="s">
        <v>81</v>
      </c>
      <c r="C31" s="1385" t="s">
        <v>80</v>
      </c>
    </row>
    <row r="32" spans="2:3" ht="19.5" customHeight="1">
      <c r="B32" s="1384" t="s">
        <v>79</v>
      </c>
      <c r="C32" s="1385" t="s">
        <v>78</v>
      </c>
    </row>
    <row r="33" spans="2:3" ht="19.5" customHeight="1">
      <c r="B33" s="1384" t="s">
        <v>3</v>
      </c>
      <c r="C33" s="1385" t="s">
        <v>75</v>
      </c>
    </row>
    <row r="34" spans="2:3" ht="19.5" customHeight="1">
      <c r="B34" s="1384" t="s">
        <v>77</v>
      </c>
      <c r="C34" s="1385" t="s">
        <v>75</v>
      </c>
    </row>
    <row r="35" spans="2:3" ht="19.5" customHeight="1">
      <c r="B35" s="1384" t="s">
        <v>76</v>
      </c>
      <c r="C35" s="1385" t="s">
        <v>75</v>
      </c>
    </row>
    <row r="36" spans="2:3" ht="19.5" customHeight="1">
      <c r="B36" s="1384" t="s">
        <v>74</v>
      </c>
      <c r="C36" s="1385" t="s">
        <v>73</v>
      </c>
    </row>
    <row r="37" spans="2:3" ht="19.5" customHeight="1">
      <c r="B37" s="1384" t="s">
        <v>72</v>
      </c>
      <c r="C37" s="1385" t="s">
        <v>71</v>
      </c>
    </row>
    <row r="38" spans="2:3" ht="19.5" customHeight="1">
      <c r="B38" s="1384" t="s">
        <v>70</v>
      </c>
      <c r="C38" s="1385" t="s">
        <v>69</v>
      </c>
    </row>
    <row r="39" spans="2:3" ht="19.5" customHeight="1">
      <c r="B39" s="1384" t="s">
        <v>68</v>
      </c>
      <c r="C39" s="1385" t="s">
        <v>67</v>
      </c>
    </row>
    <row r="40" spans="2:3" ht="19.5" customHeight="1">
      <c r="B40" s="1384" t="s">
        <v>66</v>
      </c>
      <c r="C40" s="1385" t="s">
        <v>64</v>
      </c>
    </row>
    <row r="41" spans="2:3" ht="19.5" customHeight="1">
      <c r="B41" s="1384" t="s">
        <v>65</v>
      </c>
      <c r="C41" s="1385" t="s">
        <v>64</v>
      </c>
    </row>
    <row r="42" spans="2:3" ht="19.5" customHeight="1">
      <c r="B42" s="1384" t="s">
        <v>63</v>
      </c>
      <c r="C42" s="1385" t="s">
        <v>62</v>
      </c>
    </row>
    <row r="43" spans="2:3" ht="19.5" customHeight="1">
      <c r="B43" s="1384" t="s">
        <v>61</v>
      </c>
      <c r="C43" s="1385" t="s">
        <v>59</v>
      </c>
    </row>
    <row r="44" spans="2:3" ht="19.5" customHeight="1">
      <c r="B44" s="1384" t="s">
        <v>60</v>
      </c>
      <c r="C44" s="1385" t="s">
        <v>59</v>
      </c>
    </row>
    <row r="47" ht="19.5" customHeight="1">
      <c r="B47" s="5" t="s">
        <v>109</v>
      </c>
    </row>
    <row r="48" spans="2:3" ht="19.5" customHeight="1">
      <c r="B48" s="1384" t="s">
        <v>8</v>
      </c>
      <c r="C48" s="1385" t="s">
        <v>56</v>
      </c>
    </row>
    <row r="49" spans="2:3" ht="19.5" customHeight="1">
      <c r="B49" s="1384" t="s">
        <v>7</v>
      </c>
      <c r="C49" s="1385" t="s">
        <v>56</v>
      </c>
    </row>
    <row r="50" spans="2:3" ht="19.5" customHeight="1">
      <c r="B50" s="1384" t="s">
        <v>58</v>
      </c>
      <c r="C50" s="1385" t="s">
        <v>56</v>
      </c>
    </row>
    <row r="51" spans="2:3" ht="19.5" customHeight="1">
      <c r="B51" s="1384" t="s">
        <v>57</v>
      </c>
      <c r="C51" s="1385" t="s">
        <v>56</v>
      </c>
    </row>
    <row r="52" spans="2:3" ht="19.5" customHeight="1">
      <c r="B52" s="1384" t="s">
        <v>55</v>
      </c>
      <c r="C52" s="1385" t="s">
        <v>53</v>
      </c>
    </row>
    <row r="53" spans="2:3" ht="19.5" customHeight="1">
      <c r="B53" s="1384" t="s">
        <v>54</v>
      </c>
      <c r="C53" s="1385" t="s">
        <v>53</v>
      </c>
    </row>
    <row r="54" spans="2:3" ht="19.5" customHeight="1">
      <c r="B54" s="1384" t="s">
        <v>52</v>
      </c>
      <c r="C54" s="1385" t="s">
        <v>51</v>
      </c>
    </row>
    <row r="55" spans="2:3" ht="19.5" customHeight="1">
      <c r="B55" s="1384" t="s">
        <v>50</v>
      </c>
      <c r="C55" s="1385" t="s">
        <v>49</v>
      </c>
    </row>
    <row r="56" spans="2:3" ht="19.5" customHeight="1">
      <c r="B56" s="1384" t="s">
        <v>48</v>
      </c>
      <c r="C56" s="1385" t="s">
        <v>47</v>
      </c>
    </row>
    <row r="57" spans="2:3" ht="19.5" customHeight="1">
      <c r="B57" s="1384" t="s">
        <v>46</v>
      </c>
      <c r="C57" s="1385" t="s">
        <v>45</v>
      </c>
    </row>
    <row r="58" spans="2:3" ht="19.5" customHeight="1">
      <c r="B58" s="1384" t="s">
        <v>44</v>
      </c>
      <c r="C58" s="1385" t="s">
        <v>43</v>
      </c>
    </row>
    <row r="59" spans="2:3" ht="19.5" customHeight="1">
      <c r="B59" s="1384" t="s">
        <v>42</v>
      </c>
      <c r="C59" s="1385" t="s">
        <v>41</v>
      </c>
    </row>
    <row r="60" spans="2:3" ht="19.5" customHeight="1">
      <c r="B60" s="1386" t="s">
        <v>40</v>
      </c>
      <c r="C60" s="1387" t="s">
        <v>39</v>
      </c>
    </row>
    <row r="61" spans="2:3" ht="19.5" customHeight="1">
      <c r="B61" s="1384" t="s">
        <v>38</v>
      </c>
      <c r="C61" s="1385" t="s">
        <v>37</v>
      </c>
    </row>
    <row r="62" spans="2:3" ht="19.5" customHeight="1">
      <c r="B62" s="1384" t="s">
        <v>36</v>
      </c>
      <c r="C62" s="1385" t="s">
        <v>35</v>
      </c>
    </row>
    <row r="63" spans="2:3" ht="19.5" customHeight="1">
      <c r="B63" s="1384" t="s">
        <v>34</v>
      </c>
      <c r="C63" s="1385" t="s">
        <v>33</v>
      </c>
    </row>
    <row r="64" spans="2:3" ht="19.5" customHeight="1">
      <c r="B64" s="1384" t="s">
        <v>32</v>
      </c>
      <c r="C64" s="1385" t="s">
        <v>31</v>
      </c>
    </row>
    <row r="65" spans="2:3" ht="19.5" customHeight="1">
      <c r="B65" s="1384" t="s">
        <v>30</v>
      </c>
      <c r="C65" s="1385" t="s">
        <v>29</v>
      </c>
    </row>
    <row r="66" spans="2:3" ht="19.5" customHeight="1">
      <c r="B66" s="1384" t="s">
        <v>28</v>
      </c>
      <c r="C66" s="1385" t="s">
        <v>27</v>
      </c>
    </row>
    <row r="67" spans="2:3" ht="19.5" customHeight="1">
      <c r="B67" s="1384" t="s">
        <v>26</v>
      </c>
      <c r="C67" s="1385" t="s">
        <v>25</v>
      </c>
    </row>
    <row r="68" spans="2:6" ht="19.5" customHeight="1">
      <c r="B68" s="1384" t="s">
        <v>1330</v>
      </c>
      <c r="C68" s="1385" t="s">
        <v>24</v>
      </c>
      <c r="F68" s="3"/>
    </row>
    <row r="69" spans="2:3" ht="19.5" customHeight="1">
      <c r="B69" s="1384" t="s">
        <v>1146</v>
      </c>
      <c r="C69" s="1385" t="s">
        <v>23</v>
      </c>
    </row>
    <row r="70" spans="2:3" ht="19.5" customHeight="1">
      <c r="B70" s="1384" t="s">
        <v>22</v>
      </c>
      <c r="C70" s="1385" t="s">
        <v>21</v>
      </c>
    </row>
    <row r="71" spans="2:3" ht="19.5" customHeight="1">
      <c r="B71" s="1384" t="s">
        <v>20</v>
      </c>
      <c r="C71" s="1385" t="s">
        <v>19</v>
      </c>
    </row>
    <row r="72" spans="2:3" ht="19.5" customHeight="1">
      <c r="B72" s="1384" t="s">
        <v>18</v>
      </c>
      <c r="C72" s="1385" t="s">
        <v>16</v>
      </c>
    </row>
    <row r="73" spans="2:3" ht="19.5" customHeight="1">
      <c r="B73" s="1384" t="s">
        <v>17</v>
      </c>
      <c r="C73" s="1385" t="s">
        <v>16</v>
      </c>
    </row>
    <row r="76" ht="19.5" customHeight="1">
      <c r="B76" s="6" t="s">
        <v>110</v>
      </c>
    </row>
    <row r="77" spans="2:3" ht="19.5" customHeight="1">
      <c r="B77" s="1384" t="s">
        <v>8</v>
      </c>
      <c r="C77" s="1385" t="s">
        <v>1324</v>
      </c>
    </row>
    <row r="78" spans="2:3" ht="19.5" customHeight="1">
      <c r="B78" s="1384" t="s">
        <v>7</v>
      </c>
      <c r="C78" s="1385" t="s">
        <v>1324</v>
      </c>
    </row>
    <row r="79" spans="2:3" ht="19.5" customHeight="1">
      <c r="B79" s="1384" t="s">
        <v>6</v>
      </c>
      <c r="C79" s="1385" t="s">
        <v>1324</v>
      </c>
    </row>
    <row r="80" spans="2:3" ht="19.5" customHeight="1">
      <c r="B80" s="1384" t="s">
        <v>15</v>
      </c>
      <c r="C80" s="1385" t="s">
        <v>113</v>
      </c>
    </row>
    <row r="81" spans="2:3" ht="19.5" customHeight="1">
      <c r="B81" s="1384" t="s">
        <v>14</v>
      </c>
      <c r="C81" s="1385" t="s">
        <v>113</v>
      </c>
    </row>
    <row r="82" spans="2:3" ht="19.5" customHeight="1">
      <c r="B82" s="1384" t="s">
        <v>13</v>
      </c>
      <c r="C82" s="1385" t="s">
        <v>114</v>
      </c>
    </row>
    <row r="83" spans="2:3" ht="19.5" customHeight="1">
      <c r="B83" s="1384" t="s">
        <v>12</v>
      </c>
      <c r="C83" s="1385" t="s">
        <v>114</v>
      </c>
    </row>
    <row r="84" spans="2:3" ht="19.5" customHeight="1">
      <c r="B84" s="1386" t="s">
        <v>115</v>
      </c>
      <c r="C84" s="1385" t="s">
        <v>114</v>
      </c>
    </row>
    <row r="85" spans="2:3" ht="19.5" customHeight="1">
      <c r="B85" s="1384" t="s">
        <v>112</v>
      </c>
      <c r="C85" s="1385" t="s">
        <v>114</v>
      </c>
    </row>
    <row r="86" spans="2:3" ht="19.5" customHeight="1">
      <c r="B86" s="1384" t="s">
        <v>11</v>
      </c>
      <c r="C86" s="1385" t="s">
        <v>1325</v>
      </c>
    </row>
    <row r="87" spans="2:3" ht="19.5" customHeight="1">
      <c r="B87" s="1384" t="s">
        <v>10</v>
      </c>
      <c r="C87" s="1385" t="s">
        <v>1325</v>
      </c>
    </row>
    <row r="88" spans="2:3" ht="19.5" customHeight="1">
      <c r="B88" s="1389" t="s">
        <v>10</v>
      </c>
      <c r="C88" s="1390" t="s">
        <v>1326</v>
      </c>
    </row>
    <row r="89" spans="2:3" ht="19.5" customHeight="1">
      <c r="B89" s="1389" t="s">
        <v>9</v>
      </c>
      <c r="C89" s="1390" t="s">
        <v>1326</v>
      </c>
    </row>
    <row r="90" spans="2:3" ht="19.5" customHeight="1">
      <c r="B90" s="1389" t="s">
        <v>9</v>
      </c>
      <c r="C90" s="1390" t="s">
        <v>1326</v>
      </c>
    </row>
    <row r="91" spans="2:3" ht="19.5" customHeight="1">
      <c r="B91" s="1382"/>
      <c r="C91" s="1383"/>
    </row>
    <row r="93" ht="19.5" customHeight="1">
      <c r="B93" s="7" t="s">
        <v>111</v>
      </c>
    </row>
    <row r="94" spans="2:3" ht="19.5" customHeight="1">
      <c r="B94" s="1384" t="s">
        <v>8</v>
      </c>
      <c r="C94" s="1385" t="s">
        <v>1327</v>
      </c>
    </row>
    <row r="95" spans="2:3" ht="19.5" customHeight="1">
      <c r="B95" s="1384" t="s">
        <v>7</v>
      </c>
      <c r="C95" s="1385" t="s">
        <v>1327</v>
      </c>
    </row>
    <row r="96" spans="2:3" ht="19.5" customHeight="1">
      <c r="B96" s="1384" t="s">
        <v>6</v>
      </c>
      <c r="C96" s="1385" t="s">
        <v>1327</v>
      </c>
    </row>
    <row r="97" spans="2:3" ht="19.5" customHeight="1">
      <c r="B97" s="1384" t="s">
        <v>5</v>
      </c>
      <c r="C97" s="1385" t="s">
        <v>1328</v>
      </c>
    </row>
    <row r="98" spans="2:3" ht="19.5" customHeight="1">
      <c r="B98" s="1384" t="s">
        <v>4</v>
      </c>
      <c r="C98" s="1385" t="s">
        <v>1328</v>
      </c>
    </row>
    <row r="99" spans="2:3" ht="19.5" customHeight="1">
      <c r="B99" s="1389" t="s">
        <v>1331</v>
      </c>
      <c r="C99" s="1385" t="s">
        <v>1329</v>
      </c>
    </row>
  </sheetData>
  <mergeCells count="1">
    <mergeCell ref="B3:C3"/>
  </mergeCells>
  <hyperlinks>
    <hyperlink ref="B69:C69" location="'Drilling prod. progress (p64)'!A1" display="Drilling and production activities in progress"/>
    <hyperlink ref="B12:C12" location="'Financial highlights $ (p9)'!A1" display="Financial highlights ($)"/>
    <hyperlink ref="B14:C14" location="'Market environment (p10)'!A1" display="Market environment"/>
    <hyperlink ref="B17:C17" location="'Market envir. price (p14-15)'!A1" display="Market environment and price realizations"/>
    <hyperlink ref="B18:C18" location="'Consol. stat. income €  (p14)'!A1" display="Consolidated statement of income (€)"/>
    <hyperlink ref="B19:C19" location="'Consol. stat. income $ (p15)'!A1" display="Consolidated statement of income ($)"/>
    <hyperlink ref="B20:C20" location="'Sales (p16)'!A1" display="Sales"/>
    <hyperlink ref="B21:C21" location="'Deprec. depl. &amp; amortiz. (p16)'!A1" display="Depreciation, depletion &amp; amortization of tangible assets and mineral interest by business segment"/>
    <hyperlink ref="B22:C22" location="'Equity in income (loss) (p16)'!A1" display="Equity in income/(loss) of affiliates by business segment"/>
    <hyperlink ref="B23:C23" location="'Income taxes (p16)'!A1" display="Income taxes"/>
    <hyperlink ref="B24:C24" location="'Adj. items op. income (p17)'!A1" display="Adjustments items to operating income by business segment"/>
    <hyperlink ref="B25:C25" location="'Adj. items net income (p17)'!A1" display="Adjustments items to net income by business segment"/>
    <hyperlink ref="B26:C26" location="'Cons. balance sheet in € (p18)'!A1" display="Consolidated balance sheet (€)"/>
    <hyperlink ref="B27:C27" location="'Cons. balance sheet in $ (p19)'!A1" display="Consolidated balance sheet ($)"/>
    <hyperlink ref="B28:C28" location="'Net tangible &amp; intangible (p20)'!A1" display="Net tangible &amp; intangible assets by business segment"/>
    <hyperlink ref="B29:C29" location="'Property, plant &amp; equip. (p20)'!A1" display="Property, plant &amp; equipment"/>
    <hyperlink ref="B30:C30" location="'Non-current assets (p20)'!A1" display="Non-current assets by business segment"/>
    <hyperlink ref="B31:C31" location="'Non-current debt (p21)'!A1" display="Non-current debt analysis"/>
    <hyperlink ref="B32:C32" location="'Consolidated Equity (p22-23)'!A1" display="Consolidated statement of changes in shareholders' equity - Group share"/>
    <hyperlink ref="B33:C33" location="'Net-debt-to-equity ratio (p24)'!A1" display="Net-debt-to-equity ratio"/>
    <hyperlink ref="B35:C35" location="'Capital employed (p24)'!A1" display="Capital employed"/>
    <hyperlink ref="B36:C36" location="'ROACE by bs (p25)'!A1" display="ROACE by business segment"/>
    <hyperlink ref="B37:C37" location="'Conso stat. cash flows € (p26)'!A1" display="Consolidated statement of cash flows (€)"/>
    <hyperlink ref="B38:C38" location="'Conso stat. cash flows $ (27)'!A1" display="Consolidated statement of cash flows ($)"/>
    <hyperlink ref="B39:C39" location="'Cash flows from op. (p28) '!A1" display="Cash flows from operating activities"/>
    <hyperlink ref="B40:C40" location="'Capital Expenditures (p29)'!A1" display="Capital Expenditures"/>
    <hyperlink ref="B41:C41" location="'Divestments by bs (p29)'!A1" display="Divestments by business segment"/>
    <hyperlink ref="B42:C42" location="'Share information (p31)'!A1" display="Share information"/>
    <hyperlink ref="B43:C43" location="'Payroll (p32)'!A1" display="Payroll"/>
    <hyperlink ref="B44:C44" location="'Number of employees (p32)'!A1" display="Number of employees"/>
    <hyperlink ref="B48:C48" location="'Financial highlights € (p35)'!A1" display="Financial highlights (€)"/>
    <hyperlink ref="B49:C49" location="'Financial highlights $ (p35)'!A1" display="Financial highlights ($)"/>
    <hyperlink ref="B50:C50" location="'Production (p35)'!A1" display="Production"/>
    <hyperlink ref="B51:C51" location="'Proved reserves (p35)'!A1" display="Proved reserves"/>
    <hyperlink ref="B52:C52" location="'Key op. ratios Group (p36)'!A1" display="Key operating ratios - Group"/>
    <hyperlink ref="B53:C53" location="'Key op. ratios subs. (p36)'!A1" display="Key operating ratios - consolidated subsidiaries"/>
    <hyperlink ref="B54:C54" location="'Comb. liquids gas prod. (p37)'!A1" display="Combined liquids and gas production"/>
    <hyperlink ref="B55:C55" location="'Liquids prod. (p38)'!A1" display="Liquids production"/>
    <hyperlink ref="B56:C56" location="'Gas prod. (p39)'!A1" display="Gas production"/>
    <hyperlink ref="B57:C57" location="'Changes oil bitum. gas (p40-43)'!A1" display="Changes in oil, bitumen and gas reserves"/>
    <hyperlink ref="B58:C58" location="'Changes oil res. (p44-47)'!A1" display="Changes in oil reserves"/>
    <hyperlink ref="B59:C59" location="'Changes bitum. res. (p48)'!A1" display="Changes in bitumen reserves"/>
    <hyperlink ref="B61:C61" location="'Results op. activities (p53-54)'!A1" display="Results of operations for oil and gas producing activities"/>
    <hyperlink ref="B62:C62" location="'Cost incurred (p55)'!A1" display="Cost incurred in oil and gas property acquisition, exploration and development activities"/>
    <hyperlink ref="B66:C66" location="'Oil Gas Acreage (p61)'!A1" display="Oil and gas acreage"/>
    <hyperlink ref="B67:C67" location="'Nb. prod. wells (p62)'!A1" display="Number of productive oil and gas wells"/>
    <hyperlink ref="B68:C68" location="'Nb. prod. wells drilled (p63)'!A1" display="Number of net oil and gas wells drilled annually"/>
    <hyperlink ref="B70:C70" location="'LNG sales (p65)'!A1" display="Liquefied natural gas (LNG) sales"/>
    <hyperlink ref="B72:C72" location="'Pipeline gas sales (p70)'!A1" display="Pipeline gas sales"/>
    <hyperlink ref="B73:C73" location="'Power gen. facilities (p70)'!A1" display="Power generation facilities"/>
    <hyperlink ref="B77:C77" location="'Financial highlights € (p109)'!A1" display="Financial highlights (€)"/>
    <hyperlink ref="B78:C78" location="'Financial highlights $ (p109)'!A1" display="Financial highlights ($)"/>
    <hyperlink ref="B79:C79" location="'Operational highlights (p109)'!A1" display="Operational highlights"/>
    <hyperlink ref="B80:C80" location="'Refinery capacity (p113)'!A1" display="Refinery capacity"/>
    <hyperlink ref="B81:C81" location="'Distillation capacity (p113)'!A1" display="Distillation capacity (group share)"/>
    <hyperlink ref="B82:C82" location="'Refinery throughput (p114)'!A1" display="Refinery throughput (group share)"/>
    <hyperlink ref="B83:C83" location="'Utiliz. rate feedstocks (p114)'!A1" display="Utilization rate (based on crude and other feedstocks)"/>
    <hyperlink ref="B85:C85" location="'Production levels (p114)'!A1" display="Production levels (group share)"/>
    <hyperlink ref="B86:C86" location="'Main prod. capacities (p115)'!A1" display="Main production capacities at year-end"/>
    <hyperlink ref="B87:C87" location="'Sales by geo. area (p115)'!A1" display="Sales by geographic area"/>
    <hyperlink ref="B88:C88" location="'Sales by geo. area (p115)'!A1" display="Sales by geographic area"/>
    <hyperlink ref="B94:C94" location="'﻿Financial highlights € (p119)'!A1" display="Financial highlights (€)"/>
    <hyperlink ref="B95:C95" location="'﻿Financial highlights $ (p119)'!A1" display="Financial highlights ($)"/>
    <hyperlink ref="B96:C96" location="'Operational highlights (p119)'!A1" display="Operational highlights"/>
    <hyperlink ref="B97:C97" location="'Petrol sales by area (p123)'!A1" display="Petroleum product sales (excluding trading and bulk sales) by geographic area"/>
    <hyperlink ref="B98:C98" location="'Petrol. sales by product (p123)'!A1" display="Petroleum product sales (excluding trading and bulk sales) by main products"/>
    <hyperlink ref="B99:C99" location="'Retail gasoline outlets (p124)'!A1" display="Retail Gasoline outlets"/>
    <hyperlink ref="B11:C11" location="'Financial highlights € (p8)'!A1" display="Financial highlights (€)"/>
    <hyperlink ref="B11" location="'Financial highlights € (p8)'!B2" display="Financial highlights (€)"/>
    <hyperlink ref="C11" location="'Financial highlights € (p8)'!B2" display="p.8"/>
    <hyperlink ref="B12" location="'Financial highlights $ (p9)'!B2" display="Financial highlights ($)"/>
    <hyperlink ref="C12" location="'Financial highlights $ (p9)'!B2" display="p.9"/>
    <hyperlink ref="B14" location="'Market environment (p10)'!B2" display="Market environment"/>
    <hyperlink ref="C14" location="'Market environment (p10)'!B2" display="p.10"/>
    <hyperlink ref="C17" location="'Market envir. price (p14-15)'!B2" display="p.14-15"/>
    <hyperlink ref="B17" location="'Market envir. price (p14-15)'!B2" display="Market environment and price realizations"/>
    <hyperlink ref="B18" location="'Consol. stat. income €  (p14)'!B2" display="Consolidated statement of income (€)"/>
    <hyperlink ref="C18" location="'Consol. stat. income €  (p14)'!B2" display="p.14"/>
    <hyperlink ref="C19" location="'Consol. stat. income $ (p15)'!B2" display="p.15"/>
    <hyperlink ref="B19" location="'Consol. stat. income $ (p15)'!B2" display="Consolidated statement of income ($)"/>
    <hyperlink ref="B20" location="'Sales (p16)'!B2" display="Sales"/>
    <hyperlink ref="C20" location="'Sales (p16)'!B2" display="p.16"/>
    <hyperlink ref="C21" location="'Deprec. depl. &amp; amortiz. (p16)'!B2" display="p.16"/>
    <hyperlink ref="B21" location="'Deprec. depl. &amp; amortiz. (p16)'!B2" display="Depreciation, depletion &amp; amortization of tangible assets and mineral interest by business segment"/>
    <hyperlink ref="B22" location="'Equity in income (loss) (p16)'!B2" display="Equity in income/(loss) of affiliates by business segment"/>
    <hyperlink ref="C22" location="'Equity in income (loss) (p16)'!B2" display="p.16"/>
    <hyperlink ref="C23" location="'Income taxes (p16)'!B2" display="p.16"/>
    <hyperlink ref="B23" location="'Income taxes (p16)'!B2" display="Income taxes"/>
    <hyperlink ref="B24" location="'Adj. items op. income (p17)'!B2" display="Adjustments items to operating income by business segment"/>
    <hyperlink ref="C24" location="'Adj. items op. income (p17)'!B2" display="p.17"/>
    <hyperlink ref="C25" location="'Adj. items net income (p17)'!B2" display="p.17"/>
    <hyperlink ref="B25" location="'Adj. items net income (p17)'!B2" display="Adjustments items to net income by business segment"/>
    <hyperlink ref="B26" location="'Cons. balance sheet in € (p18)'!B2" display="Consolidated balance sheet (€)"/>
    <hyperlink ref="C26" location="'Cons. balance sheet in € (p18)'!B2" display="p.18"/>
    <hyperlink ref="C27" location="'Cons. balance sheet in $ (p19)'!B2" display="p.19"/>
    <hyperlink ref="B27" location="'Cons. balance sheet in $ (p19)'!B2" display="Consolidated balance sheet ($)"/>
    <hyperlink ref="B28" location="'Net tangible &amp; intangible (p20)'!B2" display="Net tangible &amp; intangible assets by business segment"/>
    <hyperlink ref="C28" location="'Net tangible &amp; intangible (p20)'!B2" display="p.20"/>
    <hyperlink ref="C29" location="'Property, plant &amp; equip. (p20)'!B2" display="p.20"/>
    <hyperlink ref="B29" location="'Property, plant &amp; equip. (p20)'!B2" display="Property, plant &amp; equipment"/>
    <hyperlink ref="B30" location="'Non-current assets (p20)'!B2" display="Non-current assets by business segment"/>
    <hyperlink ref="C30" location="'Non-current assets (p20)'!B2" display="p.20"/>
    <hyperlink ref="C31" location="'Non-current debt (p21)'!B2" display="p.21"/>
    <hyperlink ref="B31" location="'Non-current debt (p21)'!B2" display="Non-current debt analysis"/>
    <hyperlink ref="B32" location="'Consolidated Equity (p22-23)'!B2" display="Consolidated statement of changes in shareholders' equity - Group share"/>
    <hyperlink ref="C32" location="'Consolidated Equity (p22-23)'!B2" display="p.22-23"/>
    <hyperlink ref="B33" location="'Net-debt-to-equity ratio (p24)'!B2" display="Net-debt-to-equity ratio"/>
    <hyperlink ref="C33" location="'Net-debt-to-equity ratio (p24)'!B2" display="p.24"/>
    <hyperlink ref="B35" location="'Capital employed (p24)'!B2" display="Capital employed"/>
    <hyperlink ref="C35" location="'Capital employed (p24)'!B2" display="p.24"/>
    <hyperlink ref="C36" location="'ROACE by bs (p25)'!B2" display="p.25"/>
    <hyperlink ref="B36" location="'ROACE by bs (p25)'!B2" display="ROACE by business segment"/>
    <hyperlink ref="B37" location="'Conso stat. cash flows € (p26)'!B2" display="Consolidated statement of cash flows (€)"/>
    <hyperlink ref="C37" location="'Conso stat. cash flows € (p26)'!B2" display="p.26"/>
    <hyperlink ref="C38" location="'Conso stat. cash flows $ (27)'!B2" display="p.27"/>
    <hyperlink ref="B38" location="'Conso stat. cash flows $ (27)'!B2" display="Consolidated statement of cash flows ($)"/>
    <hyperlink ref="B39" location="'Cash flows from op. (p28) '!B2" display="Cash flows from operating activities"/>
    <hyperlink ref="C39" location="'Cash flows from op. (p28) '!B2" display="p.28"/>
    <hyperlink ref="C40" location="'Capital Expenditures (p29)'!B2" display="p.29"/>
    <hyperlink ref="B40" location="'Capital Expenditures (p29)'!B2" display="Capital Expenditures"/>
    <hyperlink ref="B41" location="'Divestments by bs (p29)'!B2" display="Divestments by business segment"/>
    <hyperlink ref="C41" location="'Divestments by bs (p29)'!B2" display="p.29"/>
    <hyperlink ref="C42" location="'Share information (p31)'!B2" display="p.31"/>
    <hyperlink ref="B42" location="'Share information (p31)'!B2" display="Share information"/>
    <hyperlink ref="B43" location="'Payroll (p32)'!B2" display="Payroll"/>
    <hyperlink ref="C43" location="'Payroll (p32)'!B2" display="p.32"/>
    <hyperlink ref="C44" location="'Number of employees (p32)'!B2" display="p.32"/>
    <hyperlink ref="B44" location="'Number of employees (p32)'!B2" display="Number of employees"/>
    <hyperlink ref="B48" location="'Financial highlights € (p35)'!B2" display="Financial highlights (€)"/>
    <hyperlink ref="C48" location="'Financial highlights € (p35)'!B2" display="p.35"/>
    <hyperlink ref="C49" location="'Financial highlights $ (p35)'!B2" display="p.35"/>
    <hyperlink ref="B49" location="'Financial highlights $ (p35)'!B2" display="Financial highlights ($)"/>
    <hyperlink ref="B50" location="'Production (p35)'!B2" display="Production"/>
    <hyperlink ref="C50" location="'Production (p35)'!B2" display="p.35"/>
    <hyperlink ref="C51" location="'Proved reserves (p35)'!B2" display="p.35"/>
    <hyperlink ref="B51" location="'Proved reserves (p35)'!B2" display="Proved reserves"/>
    <hyperlink ref="B52" location="'Key op. ratios Group (p36)'!B2" display="Key operating ratios - Group"/>
    <hyperlink ref="C52" location="'Key op. ratios Group (p36)'!B2" display="p.36"/>
    <hyperlink ref="B53" location="'Key op. ratios subs. (p36)'!B2" display="Key operating ratios - consolidated subsidiaries"/>
    <hyperlink ref="C53" location="'Key op. ratios subs. (p36)'!B2" display="p.36"/>
    <hyperlink ref="C54" location="'Comb. liquids gas prod. (p37)'!B2" display="p.37"/>
    <hyperlink ref="B54" location="'Comb. liquids gas prod. (p37)'!B2" display="Combined liquids and gas production"/>
    <hyperlink ref="B55" location="'Liquids prod. (p38)'!B2" display="Liquids production"/>
    <hyperlink ref="C55" location="'Liquids prod. (p38)'!B2" display="p.38"/>
    <hyperlink ref="C56" location="'Gas prod. (p39)'!B2" display="p.39"/>
    <hyperlink ref="B56" location="'Gas prod. (p39)'!B2" display="Gas production"/>
    <hyperlink ref="B57" location="'Changes oil bitum. gas (p40-43)'!B2" display="Changes in oil, bitumen and gas reserves"/>
    <hyperlink ref="C57" location="'Changes oil bitum. gas (p40-43)'!B2" display="p.40-43"/>
    <hyperlink ref="C58" location="'Changes oil res. (p44-47)'!B2" display="p.44-47"/>
    <hyperlink ref="B58" location="'Changes oil res. (p44-47)'!B2" display="Changes in oil reserves"/>
    <hyperlink ref="B59" location="'Changes bitum. res. (p48)'!B2" display="Changes in bitumen reserves"/>
    <hyperlink ref="C59" location="'Changes bitum. res. (p48)'!B2" display="p.48"/>
    <hyperlink ref="B61" location="'Results op. activities (p53-54)'!B2" display="Results of operations for oil and gas producing activities"/>
    <hyperlink ref="C61" location="'Results op. activities (p53-54)'!B2" display="p.53-54"/>
    <hyperlink ref="C62" location="'Cost incurred (p55)'!B2" display="p.55"/>
    <hyperlink ref="B62" location="'Cost incurred (p55)'!B2" display="Cost incurred in oil and gas property acquisition, exploration and development activities"/>
    <hyperlink ref="C66" location="'Oil Gas Acreage (p61)'!B2" display="p.61"/>
    <hyperlink ref="B66" location="'Oil Gas Acreage (p61)'!B2" display="Oil and gas acreage"/>
    <hyperlink ref="B67" location="'Nb. prod. wells (p62)'!B2" display="Number of productive oil and gas wells"/>
    <hyperlink ref="C67" location="'Nb. prod. wells (p62)'!B2" display="p.62"/>
    <hyperlink ref="C68" location="'Nb.prod.dry.wells drilled (p63)'!A1" display="p.63"/>
    <hyperlink ref="B68" location="'Nb.prod.dry.wells drilled (p63)'!A1" display="Number of net oil and gas wells drilled annually"/>
    <hyperlink ref="B69" location="'Explo.Devpt.wells (p64)'!A1" display="Drilling and production activities in progress"/>
    <hyperlink ref="C69" location="'Explo.Devpt.wells (p64)'!A1" display="p.64"/>
    <hyperlink ref="C70" location="'LNG sales (p65)'!B2" display="p.65"/>
    <hyperlink ref="B70" location="'LNG sales (p65)'!B2" display="Liquefied natural gas (LNG) sales"/>
    <hyperlink ref="C72" location="'Pipeline gas sales (p70)'!B2" display="p.70"/>
    <hyperlink ref="B72" location="'Pipeline gas sales (p70)'!B2" display="Pipeline gas sales"/>
    <hyperlink ref="B73" location="'Power gen. facilities (p70)'!B2" display="Power generation facilities"/>
    <hyperlink ref="C73" location="'Power gen. facilities (p70)'!B2" display="p.70"/>
    <hyperlink ref="C77" location="'Financial highlights € (p111)'!A1" display="p.111"/>
    <hyperlink ref="B77" location="'Financial highlights € (p111)'!A1" display="Financial highlights (€)"/>
    <hyperlink ref="B78" location="'Financial highlights $ (p111)'!A1" display="Financial highlights ($)"/>
    <hyperlink ref="C78" location="'Financial highlights $ (p111)'!A1" display="p.111"/>
    <hyperlink ref="C79" location="'Operational highlights (p111)'!A1" display="p.109"/>
    <hyperlink ref="B79" location="'Operational highlights (p111)'!A1" display="Operational highlights"/>
    <hyperlink ref="B80" location="'Refinery capacity (p115)'!A1" display="Refinery capacity"/>
    <hyperlink ref="C80" location="'Refinery capacity (p115)'!A1" display="p.113"/>
    <hyperlink ref="C81" location="'Distillation capacity (p115)'!A1" display="p.113"/>
    <hyperlink ref="B81" location="'Distillation capacity (p115)'!A1" display="Distillation capacity (group share)"/>
    <hyperlink ref="B82" location="'Refinery throughput (p116)'!A1" display="Refinery throughput (group share)"/>
    <hyperlink ref="C82" location="'Refinery throughput (p116)'!A1" display="p.114"/>
    <hyperlink ref="C83" location="'Utiliz. rate feedstocks (p116)'!A1" display="p.116"/>
    <hyperlink ref="B83" location="'Utiliz. rate feedstocks (p116)'!A1" display="Utilization rate (based on crude and other feedstocks)"/>
    <hyperlink ref="C85" location="'Production levels (p116)'!A1" display="p.114"/>
    <hyperlink ref="B85" location="'Production levels (p116)'!A1" display="Production levels (group share)"/>
    <hyperlink ref="B86" location="'Main prod. capacities (p117)'!A1" display="Main production capacities at year-end"/>
    <hyperlink ref="C86" location="'Main prod. capacities (p117)'!A1" display="p.115"/>
    <hyperlink ref="C87" location="'Sales by geo. area (p118)-Spec'!A1" display="p.117"/>
    <hyperlink ref="B87" location="'Sales by geo. area (p117)-BaseC'!A1" display="Sales by geographic area"/>
    <hyperlink ref="C88" location="'Sales by geo. area (p118)-Spec'!A1" display="p.118"/>
    <hyperlink ref="B88" location="'Sales by geo. area (p118)-Spec'!A1" display="Sales by geographic area"/>
    <hyperlink ref="B94" location="'﻿Financial highlights € (p121)'!A1" display="Financial highlights (€)"/>
    <hyperlink ref="C94" location="'﻿Financial highlights € (p121)'!A1" display="p.119"/>
    <hyperlink ref="C95" location="'﻿Financial highlights $ (p121)'!A1" display="p.119"/>
    <hyperlink ref="B95" location="'﻿Financial highlights $ (p121)'!A1" display="Financial highlights ($)"/>
    <hyperlink ref="B96" location="'Operational highlights (p121)'!A1" display="Operational highlights"/>
    <hyperlink ref="C96" location="'Operational highlights (p121)'!A1" display="p.119"/>
    <hyperlink ref="C97" location="'Petrol sales by area (p125)'!A1" display="p.123"/>
    <hyperlink ref="B97" location="'Petrol sales by area (p125)'!A1" display="Petroleum product sales (excluding trading and bulk sales) by geographic area"/>
    <hyperlink ref="B98" location="'Petrol. sales by product (p125)'!A1" display="Petroleum product sales (excluding trading and bulk sales) by main products"/>
    <hyperlink ref="C98" location="'Petrol. sales by product (p125)'!A1" display="p.123"/>
    <hyperlink ref="C99" location="'Service-Stations (p126)'!A1" display="p.124"/>
    <hyperlink ref="B99" location="'Service-Stations (p126)'!A1" display="Retail Gasoline outlets"/>
    <hyperlink ref="B13:C13" location="'Op. High. by quarter (p10-11)'!B2" display="Operational highlights by quarter"/>
    <hyperlink ref="B15:C15" location="'Fin. High. quarter € (p12-13)'!B2" display="Financial highlights by quarter (€)"/>
    <hyperlink ref="B16:C16" location="'Fin. High. quarter $ (p12-13)'!B2" display="Financial highlights by quarter ($)"/>
    <hyperlink ref="B34:C34" location="'Capital replacement cost (p24)'!B2" display="Capital employed based on replacement cost by business segment"/>
    <hyperlink ref="B60:C60" location="'Changes gas res. (p49-52)'!B2" display="Changes in gas reserves"/>
    <hyperlink ref="B63:C63" location="'Capitalized cost (p56-57)'!A1" display="Capitalized cost related to oil and gas producing activities"/>
    <hyperlink ref="B64:C64" location="'Net cash flows (p58-59)'!B2" display="Standardized measure of discounted future net cash flows (excluding transportation)"/>
    <hyperlink ref="B65:C65" location="'Changes net cash flows (p60)'!B2" display="Changes in the standardized measure of discounted future net cash flows"/>
    <hyperlink ref="B71:C71" location="'Interests pipelines (p69)'!B2" display="Interests in pipelines"/>
    <hyperlink ref="B5" location="Summary!B10" display="CORPORATE"/>
    <hyperlink ref="B6" location="Summary!B47" display="UPSTREAM"/>
    <hyperlink ref="B7" location="Summary!B76" display="REFINING &amp; CHEMICALS"/>
    <hyperlink ref="B84" location="'Utiliz. rate crude (p116)'!A1" display="Utlization rate (based on crude only)"/>
    <hyperlink ref="C84" location="'Utiliz. rate crude (p116)'!A1" display="p.116"/>
    <hyperlink ref="B8" location="Summary!B93" display="MARKETING &amp; SERVICES"/>
    <hyperlink ref="B89" location="'Sales by activity (p 118)-Spec'!A1" display="Sales by activity"/>
    <hyperlink ref="C89" location="'Sales by activity (p 118)-Spec'!A1" display="p.118"/>
    <hyperlink ref="B90" location="'Sales by activity (p118)-Spec'!A1" display="Sales by activity"/>
    <hyperlink ref="C90" location="'Sales by activity (p118)-Spec'!A1" display="p.118"/>
  </hyperlinks>
  <printOptions/>
  <pageMargins left="0.25" right="0.25" top="0.75" bottom="0.75" header="0.3" footer="0.3"/>
  <pageSetup fitToHeight="0" fitToWidth="1" horizontalDpi="600" verticalDpi="600" orientation="portrait" paperSize="8" r:id="rId2"/>
  <drawing r:id="rId1"/>
</worksheet>
</file>

<file path=xl/worksheets/sheet10.xml><?xml version="1.0" encoding="utf-8"?>
<worksheet xmlns="http://schemas.openxmlformats.org/spreadsheetml/2006/main" xmlns:r="http://schemas.openxmlformats.org/officeDocument/2006/relationships">
  <sheetPr>
    <tabColor theme="4"/>
    <pageSetUpPr fitToPage="1"/>
  </sheetPr>
  <dimension ref="B2:H28"/>
  <sheetViews>
    <sheetView showGridLines="0" zoomScale="77" zoomScaleNormal="77" workbookViewId="0" topLeftCell="A19">
      <selection activeCell="E5" sqref="E5"/>
    </sheetView>
  </sheetViews>
  <sheetFormatPr defaultColWidth="10.875" defaultRowHeight="19.5" customHeight="1"/>
  <cols>
    <col min="1" max="1" width="5.50390625" style="9" customWidth="1"/>
    <col min="2" max="2" width="59.00390625" style="9" customWidth="1"/>
    <col min="3" max="8" width="10.50390625" style="9" customWidth="1"/>
    <col min="9" max="16384" width="10.875" style="9" customWidth="1"/>
  </cols>
  <sheetData>
    <row r="2" spans="2:8" ht="20.1" customHeight="1">
      <c r="B2" s="1392" t="str">
        <f>UPPER("Consolidated statement of income")</f>
        <v>CONSOLIDATED STATEMENT OF INCOME</v>
      </c>
      <c r="C2" s="1392"/>
      <c r="D2" s="1392"/>
      <c r="E2" s="1392"/>
      <c r="F2" s="1392"/>
      <c r="G2" s="1392"/>
      <c r="H2" s="1392"/>
    </row>
    <row r="4" spans="2:8" ht="20.1" customHeight="1">
      <c r="B4" s="117" t="s">
        <v>337</v>
      </c>
      <c r="C4" s="298"/>
      <c r="D4" s="298"/>
      <c r="E4" s="298"/>
      <c r="F4" s="298"/>
      <c r="G4" s="298"/>
      <c r="H4" s="298"/>
    </row>
    <row r="5" spans="2:8" ht="20.1" customHeight="1">
      <c r="B5" s="439" t="s">
        <v>336</v>
      </c>
      <c r="C5" s="438">
        <v>2013</v>
      </c>
      <c r="D5" s="45">
        <v>2012</v>
      </c>
      <c r="E5" s="45" t="s">
        <v>146</v>
      </c>
      <c r="F5" s="45">
        <v>2010</v>
      </c>
      <c r="G5" s="45">
        <v>2009</v>
      </c>
      <c r="H5" s="45">
        <v>2008</v>
      </c>
    </row>
    <row r="6" spans="2:8" ht="20.1" customHeight="1">
      <c r="B6" s="297" t="s">
        <v>0</v>
      </c>
      <c r="C6" s="437">
        <v>189542</v>
      </c>
      <c r="D6" s="436">
        <v>200061</v>
      </c>
      <c r="E6" s="436">
        <v>184693</v>
      </c>
      <c r="F6" s="436">
        <v>159269</v>
      </c>
      <c r="G6" s="436">
        <v>131327</v>
      </c>
      <c r="H6" s="436">
        <v>179976</v>
      </c>
    </row>
    <row r="7" spans="2:8" ht="20.1" customHeight="1">
      <c r="B7" s="150" t="s">
        <v>335</v>
      </c>
      <c r="C7" s="423">
        <v>-17887</v>
      </c>
      <c r="D7" s="179">
        <v>-17762</v>
      </c>
      <c r="E7" s="179">
        <v>-18143</v>
      </c>
      <c r="F7" s="179">
        <v>-18793</v>
      </c>
      <c r="G7" s="179">
        <v>-19174</v>
      </c>
      <c r="H7" s="179">
        <v>-19645</v>
      </c>
    </row>
    <row r="8" spans="2:8" ht="20.1" customHeight="1">
      <c r="B8" s="435" t="s">
        <v>334</v>
      </c>
      <c r="C8" s="429">
        <v>171655</v>
      </c>
      <c r="D8" s="428">
        <v>182299</v>
      </c>
      <c r="E8" s="428">
        <v>166550</v>
      </c>
      <c r="F8" s="428">
        <v>140476</v>
      </c>
      <c r="G8" s="428">
        <v>112153</v>
      </c>
      <c r="H8" s="428">
        <v>160331</v>
      </c>
    </row>
    <row r="9" spans="2:8" ht="20.1" customHeight="1">
      <c r="B9" s="150" t="s">
        <v>333</v>
      </c>
      <c r="C9" s="423">
        <v>-121113</v>
      </c>
      <c r="D9" s="179">
        <v>-126798</v>
      </c>
      <c r="E9" s="179">
        <v>-113892</v>
      </c>
      <c r="F9" s="179">
        <v>-93171</v>
      </c>
      <c r="G9" s="179">
        <v>-71058</v>
      </c>
      <c r="H9" s="179">
        <v>-111024</v>
      </c>
    </row>
    <row r="10" spans="2:8" ht="20.1" customHeight="1">
      <c r="B10" s="202" t="s">
        <v>332</v>
      </c>
      <c r="C10" s="423">
        <v>-21687</v>
      </c>
      <c r="D10" s="179">
        <v>-22784</v>
      </c>
      <c r="E10" s="179">
        <v>-19792</v>
      </c>
      <c r="F10" s="179">
        <v>-19091</v>
      </c>
      <c r="G10" s="179">
        <v>-18669</v>
      </c>
      <c r="H10" s="179">
        <v>-19101</v>
      </c>
    </row>
    <row r="11" spans="2:8" ht="20.1" customHeight="1">
      <c r="B11" s="202" t="s">
        <v>331</v>
      </c>
      <c r="C11" s="423">
        <v>-1633</v>
      </c>
      <c r="D11" s="179">
        <v>-1446</v>
      </c>
      <c r="E11" s="179">
        <v>-1019</v>
      </c>
      <c r="F11" s="179">
        <v>-864</v>
      </c>
      <c r="G11" s="179">
        <v>-698</v>
      </c>
      <c r="H11" s="179">
        <v>-764</v>
      </c>
    </row>
    <row r="12" spans="2:8" ht="20.1" customHeight="1">
      <c r="B12" s="202" t="s">
        <v>330</v>
      </c>
      <c r="C12" s="434">
        <v>-9031</v>
      </c>
      <c r="D12" s="179">
        <v>-9525</v>
      </c>
      <c r="E12" s="179">
        <v>-7506</v>
      </c>
      <c r="F12" s="179">
        <v>-8421</v>
      </c>
      <c r="G12" s="179">
        <v>-6682</v>
      </c>
      <c r="H12" s="179">
        <v>-5755</v>
      </c>
    </row>
    <row r="13" spans="2:8" ht="20.1" customHeight="1">
      <c r="B13" s="202" t="s">
        <v>329</v>
      </c>
      <c r="C13" s="423">
        <v>1725</v>
      </c>
      <c r="D13" s="179">
        <v>1462</v>
      </c>
      <c r="E13" s="179">
        <v>1946</v>
      </c>
      <c r="F13" s="179">
        <v>1396</v>
      </c>
      <c r="G13" s="179">
        <v>314</v>
      </c>
      <c r="H13" s="179">
        <v>369</v>
      </c>
    </row>
    <row r="14" spans="2:8" ht="20.1" customHeight="1">
      <c r="B14" s="430" t="s">
        <v>328</v>
      </c>
      <c r="C14" s="429">
        <v>-2105</v>
      </c>
      <c r="D14" s="428">
        <v>-915</v>
      </c>
      <c r="E14" s="428">
        <v>-1247</v>
      </c>
      <c r="F14" s="428">
        <v>-900</v>
      </c>
      <c r="G14" s="428">
        <v>-600</v>
      </c>
      <c r="H14" s="428">
        <v>-554</v>
      </c>
    </row>
    <row r="15" spans="2:8" ht="20.1" customHeight="1">
      <c r="B15" s="202" t="s">
        <v>327</v>
      </c>
      <c r="C15" s="423">
        <v>-670</v>
      </c>
      <c r="D15" s="179">
        <v>-671</v>
      </c>
      <c r="E15" s="179">
        <v>-713</v>
      </c>
      <c r="F15" s="179">
        <v>-465</v>
      </c>
      <c r="G15" s="179">
        <v>-530</v>
      </c>
      <c r="H15" s="179">
        <v>-1000</v>
      </c>
    </row>
    <row r="16" spans="2:8" ht="20.1" customHeight="1">
      <c r="B16" s="202" t="s">
        <v>326</v>
      </c>
      <c r="C16" s="434" t="s">
        <v>325</v>
      </c>
      <c r="D16" s="433">
        <v>100</v>
      </c>
      <c r="E16" s="433">
        <v>273</v>
      </c>
      <c r="F16" s="433">
        <v>131</v>
      </c>
      <c r="G16" s="433">
        <v>132</v>
      </c>
      <c r="H16" s="179">
        <v>473</v>
      </c>
    </row>
    <row r="17" spans="2:8" ht="20.1" customHeight="1">
      <c r="B17" s="430" t="s">
        <v>324</v>
      </c>
      <c r="C17" s="432" t="s">
        <v>323</v>
      </c>
      <c r="D17" s="431">
        <v>-571</v>
      </c>
      <c r="E17" s="431">
        <v>-440</v>
      </c>
      <c r="F17" s="431">
        <v>-334</v>
      </c>
      <c r="G17" s="431">
        <v>-398</v>
      </c>
      <c r="H17" s="428">
        <v>-527</v>
      </c>
    </row>
    <row r="18" spans="2:8" ht="20.1" customHeight="1">
      <c r="B18" s="202" t="s">
        <v>322</v>
      </c>
      <c r="C18" s="423">
        <v>524</v>
      </c>
      <c r="D18" s="179">
        <v>558</v>
      </c>
      <c r="E18" s="179">
        <v>609</v>
      </c>
      <c r="F18" s="179">
        <v>442</v>
      </c>
      <c r="G18" s="179">
        <v>643</v>
      </c>
      <c r="H18" s="179">
        <v>728</v>
      </c>
    </row>
    <row r="19" spans="2:8" ht="20.1" customHeight="1">
      <c r="B19" s="430" t="s">
        <v>321</v>
      </c>
      <c r="C19" s="429">
        <v>-529</v>
      </c>
      <c r="D19" s="428">
        <v>-499</v>
      </c>
      <c r="E19" s="428">
        <v>-429</v>
      </c>
      <c r="F19" s="428">
        <v>-407</v>
      </c>
      <c r="G19" s="428">
        <v>-345</v>
      </c>
      <c r="H19" s="428">
        <v>-325</v>
      </c>
    </row>
    <row r="20" spans="2:8" ht="20.1" customHeight="1">
      <c r="B20" s="427" t="s">
        <v>320</v>
      </c>
      <c r="C20" s="426">
        <v>2571</v>
      </c>
      <c r="D20" s="425">
        <v>2010</v>
      </c>
      <c r="E20" s="425">
        <v>1925</v>
      </c>
      <c r="F20" s="425">
        <v>1953</v>
      </c>
      <c r="G20" s="425">
        <v>1642</v>
      </c>
      <c r="H20" s="425">
        <v>1721</v>
      </c>
    </row>
    <row r="21" spans="2:8" ht="20.1" customHeight="1">
      <c r="B21" s="427" t="s">
        <v>2</v>
      </c>
      <c r="C21" s="426">
        <v>-11110</v>
      </c>
      <c r="D21" s="425">
        <v>-13035</v>
      </c>
      <c r="E21" s="425">
        <v>-14091</v>
      </c>
      <c r="F21" s="425">
        <v>-10246</v>
      </c>
      <c r="G21" s="425">
        <v>-7720</v>
      </c>
      <c r="H21" s="425">
        <v>-14146</v>
      </c>
    </row>
    <row r="22" spans="2:8" ht="20.1" customHeight="1">
      <c r="B22" s="414" t="s">
        <v>319</v>
      </c>
      <c r="C22" s="413">
        <v>8661</v>
      </c>
      <c r="D22" s="424">
        <v>10756</v>
      </c>
      <c r="E22" s="424">
        <v>12614</v>
      </c>
      <c r="F22" s="424">
        <v>10833</v>
      </c>
      <c r="G22" s="424">
        <v>8582</v>
      </c>
      <c r="H22" s="424">
        <v>10953</v>
      </c>
    </row>
    <row r="23" spans="2:8" ht="20.1" customHeight="1">
      <c r="B23" s="202" t="s">
        <v>318</v>
      </c>
      <c r="C23" s="423">
        <v>8440</v>
      </c>
      <c r="D23" s="179">
        <v>10609</v>
      </c>
      <c r="E23" s="179">
        <v>12309</v>
      </c>
      <c r="F23" s="179">
        <v>10597</v>
      </c>
      <c r="G23" s="179">
        <v>8400</v>
      </c>
      <c r="H23" s="179">
        <v>10590</v>
      </c>
    </row>
    <row r="24" spans="2:8" ht="20.1" customHeight="1">
      <c r="B24" s="163" t="s">
        <v>317</v>
      </c>
      <c r="C24" s="422">
        <v>221</v>
      </c>
      <c r="D24" s="421">
        <v>147</v>
      </c>
      <c r="E24" s="421">
        <v>305</v>
      </c>
      <c r="F24" s="421">
        <v>236</v>
      </c>
      <c r="G24" s="421">
        <v>182</v>
      </c>
      <c r="H24" s="421">
        <v>363</v>
      </c>
    </row>
    <row r="25" spans="2:8" ht="20.1" customHeight="1">
      <c r="B25" s="420" t="s">
        <v>316</v>
      </c>
      <c r="C25" s="419">
        <v>3.73</v>
      </c>
      <c r="D25" s="418">
        <v>4.7</v>
      </c>
      <c r="E25" s="418">
        <v>5.48</v>
      </c>
      <c r="F25" s="418">
        <v>4.74</v>
      </c>
      <c r="G25" s="418">
        <v>3.77</v>
      </c>
      <c r="H25" s="418">
        <v>4.74</v>
      </c>
    </row>
    <row r="26" spans="2:8" ht="20.1" customHeight="1">
      <c r="B26" s="417" t="s">
        <v>315</v>
      </c>
      <c r="C26" s="416">
        <v>3.72</v>
      </c>
      <c r="D26" s="415">
        <v>4.68</v>
      </c>
      <c r="E26" s="415">
        <v>5.45</v>
      </c>
      <c r="F26" s="415">
        <v>4.72</v>
      </c>
      <c r="G26" s="415">
        <v>3.75</v>
      </c>
      <c r="H26" s="415">
        <v>4.71</v>
      </c>
    </row>
    <row r="27" spans="2:8" ht="20.1" customHeight="1">
      <c r="B27" s="414" t="s">
        <v>314</v>
      </c>
      <c r="C27" s="413">
        <v>10745</v>
      </c>
      <c r="D27" s="412">
        <v>12276</v>
      </c>
      <c r="E27" s="412">
        <v>11457</v>
      </c>
      <c r="F27" s="412">
        <v>10314</v>
      </c>
      <c r="G27" s="412">
        <v>7737</v>
      </c>
      <c r="H27" s="412">
        <v>13920</v>
      </c>
    </row>
    <row r="28" spans="2:8" ht="20.1" customHeight="1">
      <c r="B28" s="411" t="s">
        <v>313</v>
      </c>
      <c r="C28" s="410">
        <v>4.73</v>
      </c>
      <c r="D28" s="409">
        <v>5.42</v>
      </c>
      <c r="E28" s="409">
        <v>5.08</v>
      </c>
      <c r="F28" s="409">
        <v>4.6</v>
      </c>
      <c r="G28" s="409">
        <v>3.46</v>
      </c>
      <c r="H28" s="409">
        <v>6.2</v>
      </c>
    </row>
  </sheetData>
  <mergeCells count="1">
    <mergeCell ref="B2:H2"/>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ignoredErrors>
    <ignoredError sqref="E5" numberStoredAsText="1"/>
  </ignoredErrors>
  <drawing r:id="rId1"/>
</worksheet>
</file>

<file path=xl/worksheets/sheet11.xml><?xml version="1.0" encoding="utf-8"?>
<worksheet xmlns="http://schemas.openxmlformats.org/spreadsheetml/2006/main" xmlns:r="http://schemas.openxmlformats.org/officeDocument/2006/relationships">
  <sheetPr>
    <tabColor theme="4"/>
    <pageSetUpPr fitToPage="1"/>
  </sheetPr>
  <dimension ref="B2:H30"/>
  <sheetViews>
    <sheetView showGridLines="0" workbookViewId="0" topLeftCell="A19">
      <selection activeCell="E5" sqref="E5"/>
    </sheetView>
  </sheetViews>
  <sheetFormatPr defaultColWidth="10.875" defaultRowHeight="19.5" customHeight="1"/>
  <cols>
    <col min="1" max="1" width="5.50390625" style="9" customWidth="1"/>
    <col min="2" max="2" width="59.00390625" style="9" customWidth="1"/>
    <col min="3" max="8" width="10.50390625" style="9" customWidth="1"/>
    <col min="9" max="16384" width="10.875" style="9" customWidth="1"/>
  </cols>
  <sheetData>
    <row r="2" spans="2:8" ht="20.1" customHeight="1">
      <c r="B2" s="1392" t="str">
        <f>UPPER("Consolidated statement of income")</f>
        <v>CONSOLIDATED STATEMENT OF INCOME</v>
      </c>
      <c r="C2" s="1392"/>
      <c r="D2" s="1392"/>
      <c r="E2" s="1392"/>
      <c r="F2" s="1392"/>
      <c r="G2" s="1392"/>
      <c r="H2" s="1392"/>
    </row>
    <row r="4" spans="2:8" ht="20.1" customHeight="1">
      <c r="B4" s="117" t="s">
        <v>342</v>
      </c>
      <c r="C4" s="298"/>
      <c r="D4" s="298"/>
      <c r="E4" s="298"/>
      <c r="F4" s="298"/>
      <c r="G4" s="298"/>
      <c r="H4" s="298"/>
    </row>
    <row r="5" spans="2:8" ht="20.1" customHeight="1">
      <c r="B5" s="439" t="s">
        <v>336</v>
      </c>
      <c r="C5" s="438" t="s">
        <v>173</v>
      </c>
      <c r="D5" s="50">
        <v>2012</v>
      </c>
      <c r="E5" s="50" t="s">
        <v>146</v>
      </c>
      <c r="F5" s="50">
        <v>2010</v>
      </c>
      <c r="G5" s="50">
        <v>2009</v>
      </c>
      <c r="H5" s="50">
        <v>2008</v>
      </c>
    </row>
    <row r="6" spans="2:8" ht="20.1" customHeight="1">
      <c r="B6" s="462" t="s">
        <v>0</v>
      </c>
      <c r="C6" s="461">
        <v>251725</v>
      </c>
      <c r="D6" s="296">
        <v>257037</v>
      </c>
      <c r="E6" s="296">
        <v>257084</v>
      </c>
      <c r="F6" s="296">
        <v>211143</v>
      </c>
      <c r="G6" s="296">
        <v>183175</v>
      </c>
      <c r="H6" s="296">
        <v>264709</v>
      </c>
    </row>
    <row r="7" spans="2:8" ht="20.1" customHeight="1">
      <c r="B7" s="150" t="s">
        <v>335</v>
      </c>
      <c r="C7" s="456">
        <v>-23756</v>
      </c>
      <c r="D7" s="455">
        <v>-22821</v>
      </c>
      <c r="E7" s="455">
        <v>-25254</v>
      </c>
      <c r="F7" s="455">
        <v>-24914</v>
      </c>
      <c r="G7" s="455">
        <v>-26744</v>
      </c>
      <c r="H7" s="455">
        <v>-28894</v>
      </c>
    </row>
    <row r="8" spans="2:8" ht="20.1" customHeight="1">
      <c r="B8" s="435" t="s">
        <v>334</v>
      </c>
      <c r="C8" s="460">
        <v>227969</v>
      </c>
      <c r="D8" s="459">
        <v>234216</v>
      </c>
      <c r="E8" s="459">
        <v>231830</v>
      </c>
      <c r="F8" s="459">
        <v>186229</v>
      </c>
      <c r="G8" s="459">
        <v>156431</v>
      </c>
      <c r="H8" s="459">
        <v>235815</v>
      </c>
    </row>
    <row r="9" spans="2:8" ht="20.1" customHeight="1">
      <c r="B9" s="150" t="s">
        <v>333</v>
      </c>
      <c r="C9" s="456">
        <v>-160849</v>
      </c>
      <c r="D9" s="455">
        <v>-162908</v>
      </c>
      <c r="E9" s="455">
        <v>-158533</v>
      </c>
      <c r="F9" s="455">
        <v>-123517</v>
      </c>
      <c r="G9" s="455">
        <v>-99112</v>
      </c>
      <c r="H9" s="455">
        <v>-163294</v>
      </c>
    </row>
    <row r="10" spans="2:8" ht="20.1" customHeight="1">
      <c r="B10" s="150" t="s">
        <v>332</v>
      </c>
      <c r="C10" s="456">
        <v>-28764</v>
      </c>
      <c r="D10" s="455">
        <v>-29273</v>
      </c>
      <c r="E10" s="455">
        <v>-27549</v>
      </c>
      <c r="F10" s="455">
        <v>-25309</v>
      </c>
      <c r="G10" s="455">
        <v>-26040</v>
      </c>
      <c r="H10" s="455">
        <v>-28094</v>
      </c>
    </row>
    <row r="11" spans="2:8" ht="20.1" customHeight="1">
      <c r="B11" s="150" t="s">
        <v>331</v>
      </c>
      <c r="C11" s="456">
        <v>-2169</v>
      </c>
      <c r="D11" s="455">
        <v>-1857</v>
      </c>
      <c r="E11" s="455">
        <v>-1418</v>
      </c>
      <c r="F11" s="455">
        <v>-1145</v>
      </c>
      <c r="G11" s="455">
        <v>-974</v>
      </c>
      <c r="H11" s="455">
        <v>-1124</v>
      </c>
    </row>
    <row r="12" spans="2:8" ht="20.1" customHeight="1">
      <c r="B12" s="150" t="s">
        <v>330</v>
      </c>
      <c r="C12" s="456" t="s">
        <v>341</v>
      </c>
      <c r="D12" s="455">
        <v>-12237</v>
      </c>
      <c r="E12" s="455">
        <v>-10448</v>
      </c>
      <c r="F12" s="455">
        <v>-11164</v>
      </c>
      <c r="G12" s="455">
        <v>-9320</v>
      </c>
      <c r="H12" s="455">
        <v>-8464</v>
      </c>
    </row>
    <row r="13" spans="2:8" ht="20.1" customHeight="1">
      <c r="B13" s="150" t="s">
        <v>329</v>
      </c>
      <c r="C13" s="456">
        <v>2290</v>
      </c>
      <c r="D13" s="455">
        <v>1897</v>
      </c>
      <c r="E13" s="455">
        <v>2975</v>
      </c>
      <c r="F13" s="455">
        <v>1851</v>
      </c>
      <c r="G13" s="455">
        <v>438</v>
      </c>
      <c r="H13" s="455">
        <v>543</v>
      </c>
    </row>
    <row r="14" spans="2:8" ht="20.1" customHeight="1">
      <c r="B14" s="435" t="s">
        <v>328</v>
      </c>
      <c r="C14" s="460">
        <v>-2800</v>
      </c>
      <c r="D14" s="459">
        <v>-1178</v>
      </c>
      <c r="E14" s="459">
        <v>-1738</v>
      </c>
      <c r="F14" s="459">
        <v>-1193</v>
      </c>
      <c r="G14" s="459">
        <v>-837</v>
      </c>
      <c r="H14" s="459">
        <v>-815</v>
      </c>
    </row>
    <row r="15" spans="2:8" ht="20.1" customHeight="1">
      <c r="B15" s="150" t="s">
        <v>327</v>
      </c>
      <c r="C15" s="456">
        <v>-889</v>
      </c>
      <c r="D15" s="455">
        <v>-863</v>
      </c>
      <c r="E15" s="455">
        <v>-992</v>
      </c>
      <c r="F15" s="455">
        <v>-616</v>
      </c>
      <c r="G15" s="455">
        <v>-739</v>
      </c>
      <c r="H15" s="455">
        <v>-1471</v>
      </c>
    </row>
    <row r="16" spans="2:8" ht="20.1" customHeight="1">
      <c r="B16" s="150" t="s">
        <v>326</v>
      </c>
      <c r="C16" s="456">
        <v>85</v>
      </c>
      <c r="D16" s="455">
        <v>128</v>
      </c>
      <c r="E16" s="455">
        <v>380</v>
      </c>
      <c r="F16" s="455">
        <v>174</v>
      </c>
      <c r="G16" s="455">
        <v>184</v>
      </c>
      <c r="H16" s="455">
        <v>696</v>
      </c>
    </row>
    <row r="17" spans="2:8" ht="20.1" customHeight="1">
      <c r="B17" s="435" t="s">
        <v>324</v>
      </c>
      <c r="C17" s="460">
        <v>-804</v>
      </c>
      <c r="D17" s="459">
        <v>-735</v>
      </c>
      <c r="E17" s="459">
        <v>-612</v>
      </c>
      <c r="F17" s="459">
        <v>-443</v>
      </c>
      <c r="G17" s="459">
        <v>-555</v>
      </c>
      <c r="H17" s="459">
        <v>-775</v>
      </c>
    </row>
    <row r="18" spans="2:8" ht="20.1" customHeight="1">
      <c r="B18" s="150" t="s">
        <v>322</v>
      </c>
      <c r="C18" s="456">
        <v>696</v>
      </c>
      <c r="D18" s="455">
        <v>717</v>
      </c>
      <c r="E18" s="455">
        <v>848</v>
      </c>
      <c r="F18" s="455">
        <v>586</v>
      </c>
      <c r="G18" s="455">
        <v>897</v>
      </c>
      <c r="H18" s="455">
        <v>1071</v>
      </c>
    </row>
    <row r="19" spans="2:8" ht="20.1" customHeight="1">
      <c r="B19" s="435" t="s">
        <v>321</v>
      </c>
      <c r="C19" s="460">
        <v>-702</v>
      </c>
      <c r="D19" s="459">
        <v>-641</v>
      </c>
      <c r="E19" s="459">
        <v>-597</v>
      </c>
      <c r="F19" s="459">
        <v>-540</v>
      </c>
      <c r="G19" s="459">
        <v>-481</v>
      </c>
      <c r="H19" s="459">
        <v>-478</v>
      </c>
    </row>
    <row r="20" spans="2:8" ht="20.1" customHeight="1">
      <c r="B20" s="448" t="s">
        <v>320</v>
      </c>
      <c r="C20" s="458">
        <v>3415</v>
      </c>
      <c r="D20" s="457">
        <v>2582</v>
      </c>
      <c r="E20" s="457">
        <v>2680</v>
      </c>
      <c r="F20" s="457">
        <v>2589</v>
      </c>
      <c r="G20" s="457">
        <v>2290</v>
      </c>
      <c r="H20" s="457">
        <v>2531</v>
      </c>
    </row>
    <row r="21" spans="2:8" ht="20.1" customHeight="1">
      <c r="B21" s="448" t="s">
        <v>2</v>
      </c>
      <c r="C21" s="458">
        <v>-14767</v>
      </c>
      <c r="D21" s="457">
        <v>-16747</v>
      </c>
      <c r="E21" s="457">
        <v>-19614</v>
      </c>
      <c r="F21" s="457">
        <v>-13583</v>
      </c>
      <c r="G21" s="457">
        <v>-10768</v>
      </c>
      <c r="H21" s="457">
        <v>-20806</v>
      </c>
    </row>
    <row r="22" spans="2:8" ht="20.1" customHeight="1">
      <c r="B22" s="445" t="s">
        <v>319</v>
      </c>
      <c r="C22" s="444">
        <v>11521</v>
      </c>
      <c r="D22" s="443">
        <v>13836</v>
      </c>
      <c r="E22" s="443">
        <v>17824</v>
      </c>
      <c r="F22" s="443">
        <v>14361</v>
      </c>
      <c r="G22" s="443">
        <v>11970</v>
      </c>
      <c r="H22" s="443">
        <v>16110</v>
      </c>
    </row>
    <row r="23" spans="2:8" ht="20.1" customHeight="1">
      <c r="B23" s="150" t="s">
        <v>318</v>
      </c>
      <c r="C23" s="456">
        <v>11228</v>
      </c>
      <c r="D23" s="455">
        <v>13648</v>
      </c>
      <c r="E23" s="455">
        <v>17400</v>
      </c>
      <c r="F23" s="455">
        <v>14048</v>
      </c>
      <c r="G23" s="455">
        <v>11716</v>
      </c>
      <c r="H23" s="455">
        <v>15576</v>
      </c>
    </row>
    <row r="24" spans="2:8" ht="20.1" customHeight="1">
      <c r="B24" s="454" t="s">
        <v>317</v>
      </c>
      <c r="C24" s="453">
        <v>293</v>
      </c>
      <c r="D24" s="452">
        <v>188</v>
      </c>
      <c r="E24" s="452">
        <v>424</v>
      </c>
      <c r="F24" s="452">
        <v>313</v>
      </c>
      <c r="G24" s="452">
        <v>254</v>
      </c>
      <c r="H24" s="452">
        <v>534</v>
      </c>
    </row>
    <row r="25" spans="2:8" ht="20.1" customHeight="1">
      <c r="B25" s="451" t="s">
        <v>340</v>
      </c>
      <c r="C25" s="450">
        <v>4.96</v>
      </c>
      <c r="D25" s="449">
        <v>6.05</v>
      </c>
      <c r="E25" s="449">
        <v>7.74</v>
      </c>
      <c r="F25" s="449">
        <v>6.28</v>
      </c>
      <c r="G25" s="449">
        <v>5.26</v>
      </c>
      <c r="H25" s="449">
        <v>6.97</v>
      </c>
    </row>
    <row r="26" spans="2:8" ht="20.1" customHeight="1">
      <c r="B26" s="448" t="s">
        <v>339</v>
      </c>
      <c r="C26" s="447">
        <v>4.94</v>
      </c>
      <c r="D26" s="446">
        <v>6.02</v>
      </c>
      <c r="E26" s="446">
        <v>7.71</v>
      </c>
      <c r="F26" s="446">
        <v>6.26</v>
      </c>
      <c r="G26" s="446">
        <v>5.24</v>
      </c>
      <c r="H26" s="446">
        <v>6.93</v>
      </c>
    </row>
    <row r="27" spans="2:8" ht="20.1" customHeight="1">
      <c r="B27" s="445" t="s">
        <v>314</v>
      </c>
      <c r="C27" s="444">
        <v>14292</v>
      </c>
      <c r="D27" s="443">
        <v>15772</v>
      </c>
      <c r="E27" s="443">
        <v>15948</v>
      </c>
      <c r="F27" s="443">
        <v>13673</v>
      </c>
      <c r="G27" s="443">
        <v>10792</v>
      </c>
      <c r="H27" s="443">
        <v>20473</v>
      </c>
    </row>
    <row r="28" spans="2:8" ht="20.1" customHeight="1">
      <c r="B28" s="442" t="s">
        <v>338</v>
      </c>
      <c r="C28" s="441">
        <v>6.29</v>
      </c>
      <c r="D28" s="440">
        <v>6.96</v>
      </c>
      <c r="E28" s="440">
        <v>7.07</v>
      </c>
      <c r="F28" s="440">
        <v>6.1</v>
      </c>
      <c r="G28" s="440">
        <v>4.83</v>
      </c>
      <c r="H28" s="440">
        <v>9.12</v>
      </c>
    </row>
    <row r="30" spans="2:8" ht="20.1" customHeight="1">
      <c r="B30" s="1396" t="s">
        <v>160</v>
      </c>
      <c r="C30" s="1396"/>
      <c r="D30" s="1396"/>
      <c r="E30" s="1396"/>
      <c r="F30" s="1396"/>
      <c r="G30" s="1396"/>
      <c r="H30" s="1396"/>
    </row>
  </sheetData>
  <mergeCells count="2">
    <mergeCell ref="B2:H2"/>
    <mergeCell ref="B30:H30"/>
  </mergeCells>
  <printOptions/>
  <pageMargins left="0.7500000000000001" right="0.7500000000000001" top="1" bottom="1" header="0.5" footer="0.5"/>
  <pageSetup fitToHeight="1" fitToWidth="1" horizontalDpi="600" verticalDpi="600" orientation="portrait" paperSize="9" scale="62"/>
  <ignoredErrors>
    <ignoredError sqref="E5" numberStoredAsText="1"/>
  </ignoredErrors>
  <drawing r:id="rId1"/>
</worksheet>
</file>

<file path=xl/worksheets/sheet12.xml><?xml version="1.0" encoding="utf-8"?>
<worksheet xmlns="http://schemas.openxmlformats.org/spreadsheetml/2006/main" xmlns:r="http://schemas.openxmlformats.org/officeDocument/2006/relationships">
  <sheetPr>
    <tabColor theme="4"/>
    <pageSetUpPr fitToPage="1"/>
  </sheetPr>
  <dimension ref="B2:G28"/>
  <sheetViews>
    <sheetView showGridLines="0" workbookViewId="0" topLeftCell="A1">
      <selection activeCell="C4" sqref="C4"/>
    </sheetView>
  </sheetViews>
  <sheetFormatPr defaultColWidth="10.875" defaultRowHeight="19.5" customHeight="1"/>
  <cols>
    <col min="1" max="1" width="5.50390625" style="9" customWidth="1"/>
    <col min="2" max="2" width="45.625" style="9" customWidth="1"/>
    <col min="3" max="14" width="10.50390625" style="9" customWidth="1"/>
    <col min="15" max="16384" width="10.875" style="9" customWidth="1"/>
  </cols>
  <sheetData>
    <row r="2" spans="2:6" ht="20.1" customHeight="1">
      <c r="B2" s="1392" t="str">
        <f>UPPER("Sales")</f>
        <v>SALES</v>
      </c>
      <c r="C2" s="1392"/>
      <c r="D2" s="1392"/>
      <c r="E2" s="1392"/>
      <c r="F2" s="1392"/>
    </row>
    <row r="3" ht="20.1" customHeight="1">
      <c r="B3" s="10"/>
    </row>
    <row r="4" spans="2:6" ht="20.1" customHeight="1">
      <c r="B4" s="117" t="s">
        <v>358</v>
      </c>
      <c r="C4" s="474" t="s">
        <v>357</v>
      </c>
      <c r="D4" s="473">
        <v>2013</v>
      </c>
      <c r="E4" s="473">
        <v>2012</v>
      </c>
      <c r="F4" s="473">
        <v>2011</v>
      </c>
    </row>
    <row r="5" spans="2:6" ht="20.1" customHeight="1">
      <c r="B5" s="50"/>
      <c r="C5" s="472" t="s">
        <v>356</v>
      </c>
      <c r="D5" s="472" t="s">
        <v>355</v>
      </c>
      <c r="E5" s="472" t="s">
        <v>355</v>
      </c>
      <c r="F5" s="471" t="s">
        <v>355</v>
      </c>
    </row>
    <row r="6" spans="2:6" ht="20.1" customHeight="1">
      <c r="B6" s="351" t="s">
        <v>354</v>
      </c>
      <c r="C6" s="469"/>
      <c r="D6" s="469"/>
      <c r="E6" s="468"/>
      <c r="F6" s="150"/>
    </row>
    <row r="7" spans="2:6" ht="20.1" customHeight="1">
      <c r="B7" s="150" t="s">
        <v>180</v>
      </c>
      <c r="C7" s="469">
        <v>26367</v>
      </c>
      <c r="D7" s="469">
        <v>19855</v>
      </c>
      <c r="E7" s="468">
        <v>22143</v>
      </c>
      <c r="F7" s="455">
        <v>22211</v>
      </c>
    </row>
    <row r="8" spans="2:6" ht="20.1" customHeight="1">
      <c r="B8" s="150" t="s">
        <v>194</v>
      </c>
      <c r="C8" s="469">
        <v>114483</v>
      </c>
      <c r="D8" s="469">
        <v>86204</v>
      </c>
      <c r="E8" s="468">
        <v>91117</v>
      </c>
      <c r="F8" s="455">
        <v>77146</v>
      </c>
    </row>
    <row r="9" spans="2:6" ht="20.1" customHeight="1">
      <c r="B9" s="150" t="s">
        <v>193</v>
      </c>
      <c r="C9" s="469">
        <v>110873</v>
      </c>
      <c r="D9" s="469">
        <v>83481</v>
      </c>
      <c r="E9" s="468">
        <v>86614</v>
      </c>
      <c r="F9" s="455">
        <v>85325</v>
      </c>
    </row>
    <row r="10" spans="2:6" ht="20.1" customHeight="1">
      <c r="B10" s="391" t="s">
        <v>352</v>
      </c>
      <c r="C10" s="467">
        <v>2</v>
      </c>
      <c r="D10" s="467">
        <v>2</v>
      </c>
      <c r="E10" s="466">
        <v>187</v>
      </c>
      <c r="F10" s="452">
        <v>11</v>
      </c>
    </row>
    <row r="11" spans="2:6" ht="20.1" customHeight="1">
      <c r="B11" s="465" t="s">
        <v>344</v>
      </c>
      <c r="C11" s="464">
        <v>251725</v>
      </c>
      <c r="D11" s="464">
        <v>189542</v>
      </c>
      <c r="E11" s="464">
        <v>200061</v>
      </c>
      <c r="F11" s="463">
        <v>184693</v>
      </c>
    </row>
    <row r="12" spans="2:6" ht="20.1" customHeight="1">
      <c r="B12" s="351" t="s">
        <v>353</v>
      </c>
      <c r="C12" s="469"/>
      <c r="D12" s="469"/>
      <c r="E12" s="468"/>
      <c r="F12" s="470"/>
    </row>
    <row r="13" spans="2:6" ht="20.1" customHeight="1">
      <c r="B13" s="150" t="s">
        <v>180</v>
      </c>
      <c r="C13" s="469">
        <v>64017</v>
      </c>
      <c r="D13" s="469">
        <v>48204</v>
      </c>
      <c r="E13" s="468">
        <v>53664</v>
      </c>
      <c r="F13" s="455">
        <v>49512</v>
      </c>
    </row>
    <row r="14" spans="2:6" ht="20.1" customHeight="1">
      <c r="B14" s="150" t="s">
        <v>194</v>
      </c>
      <c r="C14" s="469">
        <v>166758</v>
      </c>
      <c r="D14" s="469">
        <v>125564</v>
      </c>
      <c r="E14" s="468">
        <v>135587</v>
      </c>
      <c r="F14" s="455">
        <v>121423</v>
      </c>
    </row>
    <row r="15" spans="2:6" ht="20.1" customHeight="1">
      <c r="B15" s="150" t="s">
        <v>193</v>
      </c>
      <c r="C15" s="469">
        <v>113032</v>
      </c>
      <c r="D15" s="469">
        <v>85107</v>
      </c>
      <c r="E15" s="468">
        <v>87369</v>
      </c>
      <c r="F15" s="455">
        <v>86130</v>
      </c>
    </row>
    <row r="16" spans="2:6" ht="20.1" customHeight="1">
      <c r="B16" s="150" t="s">
        <v>352</v>
      </c>
      <c r="C16" s="469">
        <v>179</v>
      </c>
      <c r="D16" s="469">
        <v>135</v>
      </c>
      <c r="E16" s="468">
        <v>386</v>
      </c>
      <c r="F16" s="455">
        <v>196</v>
      </c>
    </row>
    <row r="17" spans="2:6" ht="20.1" customHeight="1">
      <c r="B17" s="391" t="s">
        <v>351</v>
      </c>
      <c r="C17" s="467">
        <v>-92261</v>
      </c>
      <c r="D17" s="467">
        <v>-69468</v>
      </c>
      <c r="E17" s="466">
        <v>-76945</v>
      </c>
      <c r="F17" s="452">
        <v>-72568</v>
      </c>
    </row>
    <row r="18" spans="2:6" ht="20.1" customHeight="1">
      <c r="B18" s="465" t="s">
        <v>344</v>
      </c>
      <c r="C18" s="464">
        <v>251725</v>
      </c>
      <c r="D18" s="464">
        <v>189542</v>
      </c>
      <c r="E18" s="464">
        <v>200061</v>
      </c>
      <c r="F18" s="463">
        <v>184693</v>
      </c>
    </row>
    <row r="19" spans="2:6" ht="20.1" customHeight="1">
      <c r="B19" s="351" t="s">
        <v>350</v>
      </c>
      <c r="C19" s="469"/>
      <c r="D19" s="469"/>
      <c r="E19" s="468"/>
      <c r="F19" s="470"/>
    </row>
    <row r="20" spans="2:6" ht="20.1" customHeight="1">
      <c r="B20" s="150" t="s">
        <v>349</v>
      </c>
      <c r="C20" s="469">
        <v>57650</v>
      </c>
      <c r="D20" s="469">
        <v>43412</v>
      </c>
      <c r="E20" s="468">
        <v>45981</v>
      </c>
      <c r="F20" s="455">
        <v>42626</v>
      </c>
    </row>
    <row r="21" spans="2:6" ht="20.1" customHeight="1">
      <c r="B21" s="150" t="s">
        <v>348</v>
      </c>
      <c r="C21" s="469">
        <v>128661</v>
      </c>
      <c r="D21" s="469">
        <v>96876</v>
      </c>
      <c r="E21" s="468">
        <v>103862</v>
      </c>
      <c r="F21" s="455">
        <v>81453</v>
      </c>
    </row>
    <row r="22" spans="2:6" ht="20.1" customHeight="1">
      <c r="B22" s="150" t="s">
        <v>347</v>
      </c>
      <c r="C22" s="469">
        <v>22332</v>
      </c>
      <c r="D22" s="469">
        <v>16815</v>
      </c>
      <c r="E22" s="468">
        <v>17648</v>
      </c>
      <c r="F22" s="455">
        <v>15917</v>
      </c>
    </row>
    <row r="23" spans="2:6" ht="20.1" customHeight="1">
      <c r="B23" s="150" t="s">
        <v>346</v>
      </c>
      <c r="C23" s="469">
        <v>23146</v>
      </c>
      <c r="D23" s="469">
        <v>17428</v>
      </c>
      <c r="E23" s="468">
        <v>17921</v>
      </c>
      <c r="F23" s="455">
        <v>15077</v>
      </c>
    </row>
    <row r="24" spans="2:6" ht="20.1" customHeight="1">
      <c r="B24" s="391" t="s">
        <v>345</v>
      </c>
      <c r="C24" s="467">
        <v>19936</v>
      </c>
      <c r="D24" s="467">
        <v>15011</v>
      </c>
      <c r="E24" s="466">
        <v>14649</v>
      </c>
      <c r="F24" s="452">
        <v>29620</v>
      </c>
    </row>
    <row r="25" spans="2:6" ht="20.1" customHeight="1">
      <c r="B25" s="465" t="s">
        <v>344</v>
      </c>
      <c r="C25" s="464">
        <v>251725</v>
      </c>
      <c r="D25" s="464">
        <v>189542</v>
      </c>
      <c r="E25" s="464">
        <v>200061</v>
      </c>
      <c r="F25" s="463">
        <v>184693</v>
      </c>
    </row>
    <row r="27" spans="2:7" ht="14.1" customHeight="1">
      <c r="B27" s="1396" t="s">
        <v>343</v>
      </c>
      <c r="C27" s="1396"/>
      <c r="D27" s="1396"/>
      <c r="E27" s="1396"/>
      <c r="F27" s="1396"/>
      <c r="G27" s="87"/>
    </row>
    <row r="28" spans="2:7" ht="14.1" customHeight="1">
      <c r="B28" s="87"/>
      <c r="C28" s="87"/>
      <c r="D28" s="87"/>
      <c r="E28" s="87"/>
      <c r="F28" s="87"/>
      <c r="G28" s="87"/>
    </row>
  </sheetData>
  <mergeCells count="2">
    <mergeCell ref="B2:F2"/>
    <mergeCell ref="B27:F27"/>
  </mergeCells>
  <printOptions/>
  <pageMargins left="0.75" right="0.75" top="1" bottom="1" header="0.5" footer="0.5"/>
  <pageSetup fitToHeight="1" fitToWidth="1" horizontalDpi="600" verticalDpi="600" orientation="portrait" paperSize="9" scale="85"/>
  <ignoredErrors>
    <ignoredError sqref="C4" numberStoredAsText="1"/>
  </ignoredErrors>
  <drawing r:id="rId1"/>
</worksheet>
</file>

<file path=xl/worksheets/sheet13.xml><?xml version="1.0" encoding="utf-8"?>
<worksheet xmlns="http://schemas.openxmlformats.org/spreadsheetml/2006/main" xmlns:r="http://schemas.openxmlformats.org/officeDocument/2006/relationships">
  <sheetPr>
    <tabColor theme="4"/>
    <pageSetUpPr fitToPage="1"/>
  </sheetPr>
  <dimension ref="B2:K14"/>
  <sheetViews>
    <sheetView showGridLines="0" workbookViewId="0" topLeftCell="A1">
      <selection activeCell="C5" sqref="C5"/>
    </sheetView>
  </sheetViews>
  <sheetFormatPr defaultColWidth="10.875" defaultRowHeight="19.5" customHeight="1"/>
  <cols>
    <col min="1" max="1" width="5.50390625" style="9" customWidth="1"/>
    <col min="2" max="2" width="26.125" style="9" customWidth="1"/>
    <col min="3" max="15" width="10.50390625" style="9" customWidth="1"/>
    <col min="16" max="16384" width="10.875" style="9" customWidth="1"/>
  </cols>
  <sheetData>
    <row r="2" spans="2:11" ht="20.1" customHeight="1">
      <c r="B2" s="1392" t="str">
        <f>UPPER("Depreciation, depletion &amp; amortization of tangible assets and mineral interest by business segment")</f>
        <v>DEPRECIATION, DEPLETION &amp; AMORTIZATION OF TANGIBLE ASSETS AND MINERAL INTEREST BY BUSINESS SEGMENT</v>
      </c>
      <c r="C2" s="1392"/>
      <c r="D2" s="1392"/>
      <c r="E2" s="1392"/>
      <c r="F2" s="1392"/>
      <c r="G2" s="1392"/>
      <c r="H2" s="1392"/>
      <c r="I2" s="1392"/>
      <c r="J2" s="1392"/>
      <c r="K2" s="1392"/>
    </row>
    <row r="3" spans="2:11" ht="20.1" customHeight="1">
      <c r="B3" s="1405" t="str">
        <f>UPPER("(Including special items asset impairment charges)")</f>
        <v>(INCLUDING SPECIAL ITEMS ASSET IMPAIRMENT CHARGES)</v>
      </c>
      <c r="C3" s="1405"/>
      <c r="D3" s="1405"/>
      <c r="E3" s="1405"/>
      <c r="F3" s="1405"/>
      <c r="G3" s="1405"/>
      <c r="H3" s="1405"/>
      <c r="I3" s="1405"/>
      <c r="J3" s="1405"/>
      <c r="K3" s="1405"/>
    </row>
    <row r="4" spans="2:3" ht="20.1" customHeight="1">
      <c r="B4" s="484"/>
      <c r="C4" s="484"/>
    </row>
    <row r="5" spans="2:6" ht="20.1" customHeight="1">
      <c r="B5" s="483" t="s">
        <v>359</v>
      </c>
      <c r="C5" s="83" t="s">
        <v>357</v>
      </c>
      <c r="D5" s="482">
        <v>2013</v>
      </c>
      <c r="E5" s="482">
        <v>2012</v>
      </c>
      <c r="F5" s="482">
        <v>2011</v>
      </c>
    </row>
    <row r="6" spans="2:6" ht="20.1" customHeight="1">
      <c r="B6" s="481" t="s">
        <v>358</v>
      </c>
      <c r="C6" s="480" t="s">
        <v>356</v>
      </c>
      <c r="D6" s="480" t="s">
        <v>355</v>
      </c>
      <c r="E6" s="480" t="s">
        <v>355</v>
      </c>
      <c r="F6" s="480" t="s">
        <v>355</v>
      </c>
    </row>
    <row r="7" spans="2:6" ht="20.1" customHeight="1">
      <c r="B7" s="150" t="s">
        <v>180</v>
      </c>
      <c r="C7" s="479">
        <v>-9484</v>
      </c>
      <c r="D7" s="479">
        <v>-7141</v>
      </c>
      <c r="E7" s="478">
        <v>-7437</v>
      </c>
      <c r="F7" s="455">
        <v>-5039</v>
      </c>
    </row>
    <row r="8" spans="2:6" ht="20.1" customHeight="1">
      <c r="B8" s="150" t="s">
        <v>194</v>
      </c>
      <c r="C8" s="479">
        <v>-1736</v>
      </c>
      <c r="D8" s="479">
        <v>-1307</v>
      </c>
      <c r="E8" s="478">
        <v>-1445</v>
      </c>
      <c r="F8" s="455">
        <v>-1936</v>
      </c>
    </row>
    <row r="9" spans="2:6" ht="20.1" customHeight="1">
      <c r="B9" s="150" t="s">
        <v>193</v>
      </c>
      <c r="C9" s="479">
        <v>-733</v>
      </c>
      <c r="D9" s="479">
        <v>-552</v>
      </c>
      <c r="E9" s="478">
        <v>-607</v>
      </c>
      <c r="F9" s="455">
        <v>-496</v>
      </c>
    </row>
    <row r="10" spans="2:6" ht="20.1" customHeight="1">
      <c r="B10" s="391" t="s">
        <v>352</v>
      </c>
      <c r="C10" s="477">
        <v>-41</v>
      </c>
      <c r="D10" s="477">
        <v>-31</v>
      </c>
      <c r="E10" s="476">
        <v>-36</v>
      </c>
      <c r="F10" s="452">
        <v>-35</v>
      </c>
    </row>
    <row r="11" spans="2:6" ht="20.1" customHeight="1">
      <c r="B11" s="475" t="s">
        <v>344</v>
      </c>
      <c r="C11" s="463">
        <v>-11994</v>
      </c>
      <c r="D11" s="463">
        <v>-9031</v>
      </c>
      <c r="E11" s="463">
        <v>-9525</v>
      </c>
      <c r="F11" s="463">
        <v>-7506</v>
      </c>
    </row>
    <row r="13" spans="2:11" ht="14.1" customHeight="1">
      <c r="B13" s="1396" t="s">
        <v>343</v>
      </c>
      <c r="C13" s="1396"/>
      <c r="D13" s="1396"/>
      <c r="E13" s="1396"/>
      <c r="F13" s="1396"/>
      <c r="G13" s="1396"/>
      <c r="H13" s="1396"/>
      <c r="I13" s="1396"/>
      <c r="J13" s="1396"/>
      <c r="K13" s="1396"/>
    </row>
    <row r="14" ht="14.1" customHeight="1">
      <c r="B14" s="87"/>
    </row>
  </sheetData>
  <mergeCells count="3">
    <mergeCell ref="B2:K2"/>
    <mergeCell ref="B3:K3"/>
    <mergeCell ref="B13:K13"/>
  </mergeCells>
  <printOptions/>
  <pageMargins left="0.7500000000000001" right="0.7500000000000001" top="1" bottom="1" header="0.5" footer="0.5"/>
  <pageSetup fitToHeight="1" fitToWidth="1" horizontalDpi="600" verticalDpi="600" orientation="portrait" paperSize="9" scale="65"/>
  <ignoredErrors>
    <ignoredError sqref="C5" numberStoredAsText="1"/>
  </ignoredErrors>
  <drawing r:id="rId1"/>
</worksheet>
</file>

<file path=xl/worksheets/sheet14.xml><?xml version="1.0" encoding="utf-8"?>
<worksheet xmlns="http://schemas.openxmlformats.org/spreadsheetml/2006/main" xmlns:r="http://schemas.openxmlformats.org/officeDocument/2006/relationships">
  <sheetPr>
    <tabColor theme="4"/>
    <pageSetUpPr fitToPage="1"/>
  </sheetPr>
  <dimension ref="B2:F13"/>
  <sheetViews>
    <sheetView showGridLines="0" workbookViewId="0" topLeftCell="A1">
      <selection activeCell="B2" sqref="B2:F2"/>
    </sheetView>
  </sheetViews>
  <sheetFormatPr defaultColWidth="10.875" defaultRowHeight="19.5" customHeight="1"/>
  <cols>
    <col min="1" max="1" width="5.50390625" style="9" customWidth="1"/>
    <col min="2" max="2" width="26.125" style="9" customWidth="1"/>
    <col min="3" max="14" width="10.50390625" style="9" customWidth="1"/>
    <col min="15" max="16384" width="10.875" style="9" customWidth="1"/>
  </cols>
  <sheetData>
    <row r="2" spans="2:6" ht="20.1" customHeight="1">
      <c r="B2" s="1392" t="str">
        <f>UPPER("Equity in income/(loss) of affiliates by business segment")</f>
        <v>EQUITY IN INCOME/(LOSS) OF AFFILIATES BY BUSINESS SEGMENT</v>
      </c>
      <c r="C2" s="1392"/>
      <c r="D2" s="1392"/>
      <c r="E2" s="1392"/>
      <c r="F2" s="1392"/>
    </row>
    <row r="3" ht="20.1" customHeight="1">
      <c r="B3" s="10"/>
    </row>
    <row r="4" spans="2:6" ht="20.1" customHeight="1">
      <c r="B4" s="483" t="s">
        <v>359</v>
      </c>
      <c r="C4" s="83" t="s">
        <v>357</v>
      </c>
      <c r="D4" s="482">
        <v>2013</v>
      </c>
      <c r="E4" s="482">
        <v>2012</v>
      </c>
      <c r="F4" s="482">
        <v>2011</v>
      </c>
    </row>
    <row r="5" spans="2:6" ht="20.1" customHeight="1">
      <c r="B5" s="481" t="s">
        <v>358</v>
      </c>
      <c r="C5" s="480" t="s">
        <v>356</v>
      </c>
      <c r="D5" s="480" t="s">
        <v>355</v>
      </c>
      <c r="E5" s="480" t="s">
        <v>355</v>
      </c>
      <c r="F5" s="480" t="s">
        <v>355</v>
      </c>
    </row>
    <row r="6" spans="2:6" ht="20.1" customHeight="1">
      <c r="B6" s="150" t="s">
        <v>180</v>
      </c>
      <c r="C6" s="491">
        <v>2889</v>
      </c>
      <c r="D6" s="491">
        <v>2175</v>
      </c>
      <c r="E6" s="490">
        <v>1856</v>
      </c>
      <c r="F6" s="489">
        <v>1704</v>
      </c>
    </row>
    <row r="7" spans="2:6" ht="20.1" customHeight="1">
      <c r="B7" s="150" t="s">
        <v>194</v>
      </c>
      <c r="C7" s="491">
        <v>499</v>
      </c>
      <c r="D7" s="491">
        <v>376</v>
      </c>
      <c r="E7" s="490">
        <v>243</v>
      </c>
      <c r="F7" s="489">
        <v>295</v>
      </c>
    </row>
    <row r="8" spans="2:6" ht="20.1" customHeight="1">
      <c r="B8" s="150" t="s">
        <v>193</v>
      </c>
      <c r="C8" s="491">
        <v>27</v>
      </c>
      <c r="D8" s="491">
        <v>20</v>
      </c>
      <c r="E8" s="490">
        <v>-89</v>
      </c>
      <c r="F8" s="489">
        <v>-75</v>
      </c>
    </row>
    <row r="9" spans="2:6" ht="20.1" customHeight="1">
      <c r="B9" s="391" t="s">
        <v>352</v>
      </c>
      <c r="C9" s="488" t="s">
        <v>199</v>
      </c>
      <c r="D9" s="488" t="s">
        <v>199</v>
      </c>
      <c r="E9" s="487" t="s">
        <v>199</v>
      </c>
      <c r="F9" s="486">
        <v>1</v>
      </c>
    </row>
    <row r="10" spans="2:6" ht="20.1" customHeight="1">
      <c r="B10" s="465" t="s">
        <v>344</v>
      </c>
      <c r="C10" s="485">
        <v>3415</v>
      </c>
      <c r="D10" s="485">
        <v>2571</v>
      </c>
      <c r="E10" s="485">
        <v>2010</v>
      </c>
      <c r="F10" s="485">
        <v>1925</v>
      </c>
    </row>
    <row r="12" spans="2:6" ht="14.1" customHeight="1">
      <c r="B12" s="1396" t="s">
        <v>177</v>
      </c>
      <c r="C12" s="1396"/>
      <c r="D12" s="1396"/>
      <c r="E12" s="1396"/>
      <c r="F12" s="1396"/>
    </row>
    <row r="13" ht="14.1" customHeight="1">
      <c r="B13" s="87"/>
    </row>
  </sheetData>
  <mergeCells count="2">
    <mergeCell ref="B2:F2"/>
    <mergeCell ref="B12:F12"/>
  </mergeCells>
  <printOptions/>
  <pageMargins left="0.75" right="0.75" top="1" bottom="1" header="0.5" footer="0.5"/>
  <pageSetup fitToHeight="1" fitToWidth="1" horizontalDpi="600" verticalDpi="600" orientation="portrait" paperSize="9"/>
  <ignoredErrors>
    <ignoredError sqref="C4" numberStoredAsText="1"/>
  </ignoredErrors>
  <drawing r:id="rId1"/>
</worksheet>
</file>

<file path=xl/worksheets/sheet15.xml><?xml version="1.0" encoding="utf-8"?>
<worksheet xmlns="http://schemas.openxmlformats.org/spreadsheetml/2006/main" xmlns:r="http://schemas.openxmlformats.org/officeDocument/2006/relationships">
  <sheetPr>
    <tabColor theme="4"/>
    <pageSetUpPr fitToPage="1"/>
  </sheetPr>
  <dimension ref="B2:N11"/>
  <sheetViews>
    <sheetView showGridLines="0" workbookViewId="0" topLeftCell="A1">
      <selection activeCell="B2" sqref="B2:N2"/>
    </sheetView>
  </sheetViews>
  <sheetFormatPr defaultColWidth="5.50390625" defaultRowHeight="19.5" customHeight="1"/>
  <cols>
    <col min="1" max="1" width="5.50390625" style="9" customWidth="1"/>
    <col min="2" max="2" width="26.125" style="9" customWidth="1"/>
    <col min="3" max="14" width="10.50390625" style="9" customWidth="1"/>
    <col min="15" max="16384" width="5.50390625" style="9" customWidth="1"/>
  </cols>
  <sheetData>
    <row r="2" spans="2:14" ht="20.1" customHeight="1">
      <c r="B2" s="1392" t="s">
        <v>362</v>
      </c>
      <c r="C2" s="1392"/>
      <c r="D2" s="1392"/>
      <c r="E2" s="1392"/>
      <c r="F2" s="1392"/>
      <c r="G2" s="1392"/>
      <c r="H2" s="1392"/>
      <c r="I2" s="1392"/>
      <c r="J2" s="1392"/>
      <c r="K2" s="1392"/>
      <c r="L2" s="1392"/>
      <c r="M2" s="1392"/>
      <c r="N2" s="1392"/>
    </row>
    <row r="3" ht="20.1" customHeight="1">
      <c r="B3" s="10"/>
    </row>
    <row r="4" spans="2:14" ht="20.1" customHeight="1">
      <c r="B4" s="117" t="s">
        <v>358</v>
      </c>
      <c r="C4" s="1406" t="s">
        <v>149</v>
      </c>
      <c r="D4" s="1406"/>
      <c r="E4" s="1406"/>
      <c r="F4" s="1406"/>
      <c r="G4" s="1406"/>
      <c r="H4" s="1406"/>
      <c r="I4" s="1406"/>
      <c r="J4" s="1406"/>
      <c r="K4" s="1406"/>
      <c r="L4" s="1406"/>
      <c r="M4" s="1406"/>
      <c r="N4" s="500" t="s">
        <v>148</v>
      </c>
    </row>
    <row r="5" spans="3:14" ht="20.1" customHeight="1">
      <c r="C5" s="49">
        <v>2013</v>
      </c>
      <c r="D5" s="49">
        <v>2013</v>
      </c>
      <c r="E5" s="49">
        <v>2012</v>
      </c>
      <c r="F5" s="49">
        <v>2011</v>
      </c>
      <c r="G5" s="47">
        <v>2010</v>
      </c>
      <c r="H5" s="47">
        <v>2009</v>
      </c>
      <c r="I5" s="47">
        <v>2008</v>
      </c>
      <c r="J5" s="47">
        <v>2007</v>
      </c>
      <c r="K5" s="47">
        <v>2006</v>
      </c>
      <c r="L5" s="47">
        <v>2005</v>
      </c>
      <c r="M5" s="46">
        <v>2004</v>
      </c>
      <c r="N5" s="45">
        <v>2003</v>
      </c>
    </row>
    <row r="6" spans="2:14" ht="20.1" customHeight="1">
      <c r="B6" s="50"/>
      <c r="C6" s="471" t="s">
        <v>356</v>
      </c>
      <c r="D6" s="471" t="s">
        <v>355</v>
      </c>
      <c r="E6" s="471" t="s">
        <v>355</v>
      </c>
      <c r="F6" s="471" t="s">
        <v>355</v>
      </c>
      <c r="G6" s="499" t="s">
        <v>355</v>
      </c>
      <c r="H6" s="499" t="s">
        <v>355</v>
      </c>
      <c r="I6" s="499" t="s">
        <v>355</v>
      </c>
      <c r="J6" s="499" t="s">
        <v>355</v>
      </c>
      <c r="K6" s="499" t="s">
        <v>355</v>
      </c>
      <c r="L6" s="499" t="s">
        <v>355</v>
      </c>
      <c r="M6" s="46" t="s">
        <v>355</v>
      </c>
      <c r="N6" s="45" t="s">
        <v>355</v>
      </c>
    </row>
    <row r="7" spans="2:14" ht="20.1" customHeight="1">
      <c r="B7" s="150" t="s">
        <v>361</v>
      </c>
      <c r="C7" s="479">
        <v>-13607</v>
      </c>
      <c r="D7" s="479">
        <v>-10246</v>
      </c>
      <c r="E7" s="478">
        <v>-12430</v>
      </c>
      <c r="F7" s="455">
        <v>-12495</v>
      </c>
      <c r="G7" s="179">
        <v>-9934</v>
      </c>
      <c r="H7" s="179">
        <v>-7213</v>
      </c>
      <c r="I7" s="179">
        <v>-14117</v>
      </c>
      <c r="J7" s="179">
        <v>-12141</v>
      </c>
      <c r="K7" s="179">
        <v>-12997</v>
      </c>
      <c r="L7" s="179">
        <v>-11362</v>
      </c>
      <c r="M7" s="182">
        <v>-7641</v>
      </c>
      <c r="N7" s="498">
        <v>-5098</v>
      </c>
    </row>
    <row r="8" spans="2:14" ht="20.1" customHeight="1">
      <c r="B8" s="391" t="s">
        <v>360</v>
      </c>
      <c r="C8" s="477">
        <v>-1160</v>
      </c>
      <c r="D8" s="477">
        <v>-864</v>
      </c>
      <c r="E8" s="476">
        <v>-605</v>
      </c>
      <c r="F8" s="452">
        <v>-1596</v>
      </c>
      <c r="G8" s="421">
        <v>-312</v>
      </c>
      <c r="H8" s="421">
        <v>-507</v>
      </c>
      <c r="I8" s="421">
        <v>-29</v>
      </c>
      <c r="J8" s="421">
        <v>-1434</v>
      </c>
      <c r="K8" s="421">
        <v>-723</v>
      </c>
      <c r="L8" s="421">
        <v>-444</v>
      </c>
      <c r="M8" s="497">
        <v>-962</v>
      </c>
      <c r="N8" s="421">
        <v>-255</v>
      </c>
    </row>
    <row r="9" spans="2:14" ht="20.1" customHeight="1">
      <c r="B9" s="496" t="s">
        <v>2</v>
      </c>
      <c r="C9" s="495">
        <v>-14767</v>
      </c>
      <c r="D9" s="495">
        <v>-11110</v>
      </c>
      <c r="E9" s="494">
        <v>-13035</v>
      </c>
      <c r="F9" s="494">
        <v>-14091</v>
      </c>
      <c r="G9" s="494">
        <v>-10246</v>
      </c>
      <c r="H9" s="494">
        <v>-7720</v>
      </c>
      <c r="I9" s="492">
        <v>-14146</v>
      </c>
      <c r="J9" s="492">
        <v>-13575</v>
      </c>
      <c r="K9" s="492">
        <v>-13720</v>
      </c>
      <c r="L9" s="492">
        <v>-11806</v>
      </c>
      <c r="M9" s="493">
        <v>-8603</v>
      </c>
      <c r="N9" s="492">
        <v>-5353</v>
      </c>
    </row>
    <row r="11" spans="2:14" ht="20.1" customHeight="1">
      <c r="B11" s="1396" t="s">
        <v>160</v>
      </c>
      <c r="C11" s="1396"/>
      <c r="D11" s="1396"/>
      <c r="E11" s="1396"/>
      <c r="F11" s="1396"/>
      <c r="G11" s="1396"/>
      <c r="H11" s="1396"/>
      <c r="I11" s="1396"/>
      <c r="J11" s="1396"/>
      <c r="K11" s="1396"/>
      <c r="L11" s="1396"/>
      <c r="M11" s="1396"/>
      <c r="N11" s="1396"/>
    </row>
  </sheetData>
  <mergeCells count="3">
    <mergeCell ref="B2:N2"/>
    <mergeCell ref="C4:M4"/>
    <mergeCell ref="B11:N11"/>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drawing r:id="rId1"/>
</worksheet>
</file>

<file path=xl/worksheets/sheet16.xml><?xml version="1.0" encoding="utf-8"?>
<worksheet xmlns="http://schemas.openxmlformats.org/spreadsheetml/2006/main" xmlns:r="http://schemas.openxmlformats.org/officeDocument/2006/relationships">
  <sheetPr>
    <tabColor theme="4"/>
  </sheetPr>
  <dimension ref="B2:G26"/>
  <sheetViews>
    <sheetView showGridLines="0" workbookViewId="0" topLeftCell="A13">
      <selection activeCell="B2" sqref="B2:G2"/>
    </sheetView>
  </sheetViews>
  <sheetFormatPr defaultColWidth="10.875" defaultRowHeight="19.5" customHeight="1"/>
  <cols>
    <col min="1" max="1" width="5.50390625" style="9" customWidth="1"/>
    <col min="2" max="2" width="26.125" style="9" customWidth="1"/>
    <col min="3" max="7" width="13.50390625" style="9" customWidth="1"/>
    <col min="8" max="16384" width="10.875" style="9" customWidth="1"/>
  </cols>
  <sheetData>
    <row r="2" spans="2:7" ht="20.1" customHeight="1">
      <c r="B2" s="1392" t="str">
        <f>UPPER("Adjustment items to operating income by business segment")</f>
        <v>ADJUSTMENT ITEMS TO OPERATING INCOME BY BUSINESS SEGMENT</v>
      </c>
      <c r="C2" s="1392"/>
      <c r="D2" s="1392"/>
      <c r="E2" s="1392"/>
      <c r="F2" s="1392"/>
      <c r="G2" s="1392"/>
    </row>
    <row r="4" spans="2:7" s="112" customFormat="1" ht="32.1" customHeight="1">
      <c r="B4" s="481" t="s">
        <v>196</v>
      </c>
      <c r="C4" s="524" t="s">
        <v>180</v>
      </c>
      <c r="D4" s="524" t="s">
        <v>179</v>
      </c>
      <c r="E4" s="524" t="s">
        <v>178</v>
      </c>
      <c r="F4" s="524" t="s">
        <v>352</v>
      </c>
      <c r="G4" s="524" t="s">
        <v>344</v>
      </c>
    </row>
    <row r="5" spans="2:7" ht="20.1" customHeight="1">
      <c r="B5" s="351" t="s">
        <v>370</v>
      </c>
      <c r="C5" s="520"/>
      <c r="D5" s="520"/>
      <c r="E5" s="520"/>
      <c r="F5" s="520"/>
      <c r="G5" s="523"/>
    </row>
    <row r="6" spans="2:7" ht="20.1" customHeight="1">
      <c r="B6" s="150" t="s">
        <v>367</v>
      </c>
      <c r="C6" s="520" t="s">
        <v>199</v>
      </c>
      <c r="D6" s="520">
        <v>-737</v>
      </c>
      <c r="E6" s="491">
        <v>-65</v>
      </c>
      <c r="F6" s="491" t="s">
        <v>199</v>
      </c>
      <c r="G6" s="518">
        <v>-802</v>
      </c>
    </row>
    <row r="7" spans="2:7" ht="20.1" customHeight="1">
      <c r="B7" s="150" t="s">
        <v>366</v>
      </c>
      <c r="C7" s="521">
        <v>-56</v>
      </c>
      <c r="D7" s="522" t="s">
        <v>199</v>
      </c>
      <c r="E7" s="491" t="s">
        <v>199</v>
      </c>
      <c r="F7" s="491" t="s">
        <v>199</v>
      </c>
      <c r="G7" s="518">
        <v>-56</v>
      </c>
    </row>
    <row r="8" spans="2:7" ht="20.1" customHeight="1">
      <c r="B8" s="150" t="s">
        <v>365</v>
      </c>
      <c r="C8" s="521" t="s">
        <v>199</v>
      </c>
      <c r="D8" s="520">
        <v>-281</v>
      </c>
      <c r="E8" s="491">
        <v>-3</v>
      </c>
      <c r="F8" s="491" t="s">
        <v>199</v>
      </c>
      <c r="G8" s="518">
        <v>-284</v>
      </c>
    </row>
    <row r="9" spans="2:7" ht="20.1" customHeight="1">
      <c r="B9" s="150" t="s">
        <v>364</v>
      </c>
      <c r="C9" s="521">
        <v>-651</v>
      </c>
      <c r="D9" s="520">
        <v>-138</v>
      </c>
      <c r="E9" s="491">
        <v>-3</v>
      </c>
      <c r="F9" s="491" t="s">
        <v>199</v>
      </c>
      <c r="G9" s="518">
        <v>-792</v>
      </c>
    </row>
    <row r="10" spans="2:7" ht="20.1" customHeight="1">
      <c r="B10" s="391" t="s">
        <v>363</v>
      </c>
      <c r="C10" s="519">
        <v>-86</v>
      </c>
      <c r="D10" s="519">
        <v>-41</v>
      </c>
      <c r="E10" s="488">
        <v>-34</v>
      </c>
      <c r="F10" s="488" t="s">
        <v>199</v>
      </c>
      <c r="G10" s="518">
        <v>-161</v>
      </c>
    </row>
    <row r="11" spans="2:7" ht="20.1" customHeight="1">
      <c r="B11" s="465" t="s">
        <v>344</v>
      </c>
      <c r="C11" s="517">
        <v>-793</v>
      </c>
      <c r="D11" s="517">
        <v>-1197</v>
      </c>
      <c r="E11" s="517">
        <v>-105</v>
      </c>
      <c r="F11" s="517" t="s">
        <v>199</v>
      </c>
      <c r="G11" s="516">
        <v>-2095</v>
      </c>
    </row>
    <row r="12" spans="2:7" ht="20.1" customHeight="1">
      <c r="B12" s="351" t="s">
        <v>369</v>
      </c>
      <c r="C12" s="513"/>
      <c r="D12" s="513"/>
      <c r="E12" s="513"/>
      <c r="F12" s="513"/>
      <c r="G12" s="515"/>
    </row>
    <row r="13" spans="2:7" ht="20.1" customHeight="1">
      <c r="B13" s="150" t="s">
        <v>367</v>
      </c>
      <c r="C13" s="508" t="s">
        <v>199</v>
      </c>
      <c r="D13" s="513">
        <v>-179</v>
      </c>
      <c r="E13" s="490">
        <v>-55</v>
      </c>
      <c r="F13" s="508" t="s">
        <v>199</v>
      </c>
      <c r="G13" s="512">
        <v>-234</v>
      </c>
    </row>
    <row r="14" spans="2:7" ht="20.1" customHeight="1">
      <c r="B14" s="150" t="s">
        <v>366</v>
      </c>
      <c r="C14" s="514">
        <v>-9</v>
      </c>
      <c r="D14" s="508" t="s">
        <v>199</v>
      </c>
      <c r="E14" s="508" t="s">
        <v>199</v>
      </c>
      <c r="F14" s="508" t="s">
        <v>199</v>
      </c>
      <c r="G14" s="512">
        <v>-9</v>
      </c>
    </row>
    <row r="15" spans="2:7" ht="20.1" customHeight="1">
      <c r="B15" s="150" t="s">
        <v>365</v>
      </c>
      <c r="C15" s="508" t="s">
        <v>199</v>
      </c>
      <c r="D15" s="513">
        <v>-2</v>
      </c>
      <c r="E15" s="508" t="s">
        <v>199</v>
      </c>
      <c r="F15" s="508" t="s">
        <v>199</v>
      </c>
      <c r="G15" s="512">
        <v>-2</v>
      </c>
    </row>
    <row r="16" spans="2:7" ht="20.1" customHeight="1">
      <c r="B16" s="150" t="s">
        <v>364</v>
      </c>
      <c r="C16" s="514">
        <v>-1200</v>
      </c>
      <c r="D16" s="513">
        <v>-206</v>
      </c>
      <c r="E16" s="490">
        <v>-68</v>
      </c>
      <c r="F16" s="508" t="s">
        <v>199</v>
      </c>
      <c r="G16" s="512">
        <v>-1474</v>
      </c>
    </row>
    <row r="17" spans="2:7" ht="20.1" customHeight="1">
      <c r="B17" s="511" t="s">
        <v>363</v>
      </c>
      <c r="C17" s="510">
        <v>-586</v>
      </c>
      <c r="D17" s="510">
        <v>-18</v>
      </c>
      <c r="E17" s="510">
        <v>-174</v>
      </c>
      <c r="F17" s="510">
        <v>-88</v>
      </c>
      <c r="G17" s="510">
        <v>-866</v>
      </c>
    </row>
    <row r="18" spans="2:7" ht="20.1" customHeight="1">
      <c r="B18" s="509" t="s">
        <v>344</v>
      </c>
      <c r="C18" s="503">
        <v>-1795</v>
      </c>
      <c r="D18" s="502">
        <v>-405</v>
      </c>
      <c r="E18" s="502">
        <v>-297</v>
      </c>
      <c r="F18" s="502">
        <v>-88</v>
      </c>
      <c r="G18" s="501">
        <v>-2585</v>
      </c>
    </row>
    <row r="19" spans="2:7" ht="20.1" customHeight="1">
      <c r="B19" s="351" t="s">
        <v>368</v>
      </c>
      <c r="C19" s="507"/>
      <c r="D19" s="507"/>
      <c r="E19" s="507"/>
      <c r="F19" s="507"/>
      <c r="G19" s="507"/>
    </row>
    <row r="20" spans="2:7" ht="20.1" customHeight="1">
      <c r="B20" s="150" t="s">
        <v>367</v>
      </c>
      <c r="C20" s="508" t="s">
        <v>199</v>
      </c>
      <c r="D20" s="508">
        <v>928</v>
      </c>
      <c r="E20" s="489">
        <v>287</v>
      </c>
      <c r="F20" s="489" t="s">
        <v>199</v>
      </c>
      <c r="G20" s="507">
        <v>1215</v>
      </c>
    </row>
    <row r="21" spans="2:7" ht="20.1" customHeight="1">
      <c r="B21" s="150" t="s">
        <v>366</v>
      </c>
      <c r="C21" s="508">
        <v>45</v>
      </c>
      <c r="D21" s="508" t="s">
        <v>199</v>
      </c>
      <c r="E21" s="508" t="s">
        <v>199</v>
      </c>
      <c r="F21" s="489" t="s">
        <v>199</v>
      </c>
      <c r="G21" s="507">
        <v>45</v>
      </c>
    </row>
    <row r="22" spans="2:7" ht="20.1" customHeight="1">
      <c r="B22" s="150" t="s">
        <v>365</v>
      </c>
      <c r="C22" s="508" t="s">
        <v>199</v>
      </c>
      <c r="D22" s="508" t="s">
        <v>199</v>
      </c>
      <c r="E22" s="508" t="s">
        <v>199</v>
      </c>
      <c r="F22" s="489" t="s">
        <v>199</v>
      </c>
      <c r="G22" s="507" t="s">
        <v>199</v>
      </c>
    </row>
    <row r="23" spans="2:7" ht="20.1" customHeight="1">
      <c r="B23" s="150" t="s">
        <v>364</v>
      </c>
      <c r="C23" s="508">
        <v>-75</v>
      </c>
      <c r="D23" s="508">
        <v>-706</v>
      </c>
      <c r="E23" s="508" t="s">
        <v>199</v>
      </c>
      <c r="F23" s="489" t="s">
        <v>199</v>
      </c>
      <c r="G23" s="507">
        <v>-781</v>
      </c>
    </row>
    <row r="24" spans="2:7" ht="20.1" customHeight="1">
      <c r="B24" s="391" t="s">
        <v>363</v>
      </c>
      <c r="C24" s="506" t="s">
        <v>199</v>
      </c>
      <c r="D24" s="506">
        <v>-75</v>
      </c>
      <c r="E24" s="486">
        <v>-17</v>
      </c>
      <c r="F24" s="486" t="s">
        <v>199</v>
      </c>
      <c r="G24" s="505">
        <v>-92</v>
      </c>
    </row>
    <row r="25" spans="2:7" ht="20.1" customHeight="1">
      <c r="B25" s="504" t="s">
        <v>344</v>
      </c>
      <c r="C25" s="503">
        <v>-30</v>
      </c>
      <c r="D25" s="502">
        <v>147</v>
      </c>
      <c r="E25" s="502">
        <v>270</v>
      </c>
      <c r="F25" s="502" t="s">
        <v>199</v>
      </c>
      <c r="G25" s="501">
        <v>387</v>
      </c>
    </row>
    <row r="26" ht="20.1" customHeight="1">
      <c r="B26" s="87"/>
    </row>
  </sheetData>
  <mergeCells count="1">
    <mergeCell ref="B2:G2"/>
  </mergeCells>
  <printOptions/>
  <pageMargins left="0.7500000000000001" right="0.7500000000000001" top="1" bottom="1" header="0.5" footer="0.5"/>
  <pageSetup horizontalDpi="600" verticalDpi="600" orientation="portrait" paperSize="9" scale="72"/>
  <drawing r:id="rId1"/>
</worksheet>
</file>

<file path=xl/worksheets/sheet17.xml><?xml version="1.0" encoding="utf-8"?>
<worksheet xmlns="http://schemas.openxmlformats.org/spreadsheetml/2006/main" xmlns:r="http://schemas.openxmlformats.org/officeDocument/2006/relationships">
  <sheetPr>
    <tabColor theme="4"/>
    <pageSetUpPr fitToPage="1"/>
  </sheetPr>
  <dimension ref="B2:G117"/>
  <sheetViews>
    <sheetView showGridLines="0" workbookViewId="0" topLeftCell="A22">
      <selection activeCell="B2" sqref="B2:G2"/>
    </sheetView>
  </sheetViews>
  <sheetFormatPr defaultColWidth="10.875" defaultRowHeight="19.5" customHeight="1"/>
  <cols>
    <col min="1" max="1" width="5.50390625" style="9" customWidth="1"/>
    <col min="2" max="2" width="40.875" style="9" customWidth="1"/>
    <col min="3" max="7" width="13.50390625" style="525" customWidth="1"/>
    <col min="8" max="16384" width="10.875" style="9" customWidth="1"/>
  </cols>
  <sheetData>
    <row r="2" spans="2:7" ht="20.1" customHeight="1">
      <c r="B2" s="1392" t="str">
        <f>UPPER("Adjustment items to net income by business segment")</f>
        <v>ADJUSTMENT ITEMS TO NET INCOME BY BUSINESS SEGMENT</v>
      </c>
      <c r="C2" s="1392"/>
      <c r="D2" s="1392"/>
      <c r="E2" s="1392"/>
      <c r="F2" s="1392"/>
      <c r="G2" s="1392"/>
    </row>
    <row r="4" spans="2:7" ht="33" customHeight="1">
      <c r="B4" s="84" t="s">
        <v>196</v>
      </c>
      <c r="C4" s="529" t="s">
        <v>180</v>
      </c>
      <c r="D4" s="529" t="s">
        <v>179</v>
      </c>
      <c r="E4" s="529" t="s">
        <v>178</v>
      </c>
      <c r="F4" s="529" t="s">
        <v>352</v>
      </c>
      <c r="G4" s="529" t="s">
        <v>344</v>
      </c>
    </row>
    <row r="5" spans="2:7" ht="20.1" customHeight="1">
      <c r="B5" s="351" t="s">
        <v>370</v>
      </c>
      <c r="C5" s="520"/>
      <c r="D5" s="520"/>
      <c r="E5" s="520"/>
      <c r="F5" s="520"/>
      <c r="G5" s="518"/>
    </row>
    <row r="6" spans="2:7" ht="20.1" customHeight="1">
      <c r="B6" s="150" t="s">
        <v>367</v>
      </c>
      <c r="C6" s="520" t="s">
        <v>199</v>
      </c>
      <c r="D6" s="491">
        <v>-495</v>
      </c>
      <c r="E6" s="491">
        <v>-54</v>
      </c>
      <c r="F6" s="491" t="s">
        <v>199</v>
      </c>
      <c r="G6" s="518">
        <v>-549</v>
      </c>
    </row>
    <row r="7" spans="2:7" ht="20.1" customHeight="1">
      <c r="B7" s="150" t="s">
        <v>366</v>
      </c>
      <c r="C7" s="521">
        <v>-44</v>
      </c>
      <c r="D7" s="491" t="s">
        <v>199</v>
      </c>
      <c r="E7" s="491" t="s">
        <v>199</v>
      </c>
      <c r="F7" s="491" t="s">
        <v>199</v>
      </c>
      <c r="G7" s="518">
        <v>-44</v>
      </c>
    </row>
    <row r="8" spans="2:7" ht="20.1" customHeight="1">
      <c r="B8" s="150" t="s">
        <v>365</v>
      </c>
      <c r="C8" s="521" t="s">
        <v>199</v>
      </c>
      <c r="D8" s="491">
        <v>-405</v>
      </c>
      <c r="E8" s="491">
        <v>-23</v>
      </c>
      <c r="F8" s="491" t="s">
        <v>199</v>
      </c>
      <c r="G8" s="518">
        <v>-428</v>
      </c>
    </row>
    <row r="9" spans="2:7" ht="20.1" customHeight="1">
      <c r="B9" s="150" t="s">
        <v>364</v>
      </c>
      <c r="C9" s="521">
        <v>-442</v>
      </c>
      <c r="D9" s="491">
        <v>-137</v>
      </c>
      <c r="E9" s="491">
        <v>-7</v>
      </c>
      <c r="F9" s="491" t="s">
        <v>199</v>
      </c>
      <c r="G9" s="518">
        <v>-586</v>
      </c>
    </row>
    <row r="10" spans="2:7" ht="20.1" customHeight="1">
      <c r="B10" s="150" t="s">
        <v>371</v>
      </c>
      <c r="C10" s="521">
        <v>-31</v>
      </c>
      <c r="D10" s="491">
        <v>-41</v>
      </c>
      <c r="E10" s="491" t="s">
        <v>199</v>
      </c>
      <c r="F10" s="491" t="s">
        <v>199</v>
      </c>
      <c r="G10" s="518">
        <v>-72</v>
      </c>
    </row>
    <row r="11" spans="2:7" ht="20.1" customHeight="1">
      <c r="B11" s="391" t="s">
        <v>363</v>
      </c>
      <c r="C11" s="528">
        <v>-86</v>
      </c>
      <c r="D11" s="488">
        <v>-511</v>
      </c>
      <c r="E11" s="488">
        <v>35</v>
      </c>
      <c r="F11" s="488">
        <v>-64</v>
      </c>
      <c r="G11" s="518">
        <v>-626</v>
      </c>
    </row>
    <row r="12" spans="2:7" ht="20.1" customHeight="1">
      <c r="B12" s="527" t="s">
        <v>344</v>
      </c>
      <c r="C12" s="526">
        <v>-603</v>
      </c>
      <c r="D12" s="526">
        <v>-1589</v>
      </c>
      <c r="E12" s="526">
        <v>-49</v>
      </c>
      <c r="F12" s="526">
        <v>-64</v>
      </c>
      <c r="G12" s="526">
        <v>-2305</v>
      </c>
    </row>
    <row r="13" spans="2:7" ht="20.1" customHeight="1">
      <c r="B13" s="351" t="s">
        <v>369</v>
      </c>
      <c r="C13" s="513"/>
      <c r="D13" s="513"/>
      <c r="E13" s="513"/>
      <c r="F13" s="513"/>
      <c r="G13" s="512"/>
    </row>
    <row r="14" spans="2:7" ht="20.1" customHeight="1">
      <c r="B14" s="150" t="s">
        <v>367</v>
      </c>
      <c r="C14" s="508" t="s">
        <v>199</v>
      </c>
      <c r="D14" s="490">
        <v>-116</v>
      </c>
      <c r="E14" s="490">
        <v>-41</v>
      </c>
      <c r="F14" s="508" t="s">
        <v>199</v>
      </c>
      <c r="G14" s="512">
        <v>-157</v>
      </c>
    </row>
    <row r="15" spans="2:7" ht="20.1" customHeight="1">
      <c r="B15" s="150" t="s">
        <v>366</v>
      </c>
      <c r="C15" s="514">
        <v>-7</v>
      </c>
      <c r="D15" s="508" t="s">
        <v>199</v>
      </c>
      <c r="E15" s="508" t="s">
        <v>199</v>
      </c>
      <c r="F15" s="508" t="s">
        <v>199</v>
      </c>
      <c r="G15" s="512">
        <v>-7</v>
      </c>
    </row>
    <row r="16" spans="2:7" ht="20.1" customHeight="1">
      <c r="B16" s="150" t="s">
        <v>365</v>
      </c>
      <c r="C16" s="508" t="s">
        <v>199</v>
      </c>
      <c r="D16" s="490">
        <v>-24</v>
      </c>
      <c r="E16" s="490">
        <v>-53</v>
      </c>
      <c r="F16" s="508" t="s">
        <v>199</v>
      </c>
      <c r="G16" s="512">
        <v>-77</v>
      </c>
    </row>
    <row r="17" spans="2:7" ht="20.1" customHeight="1">
      <c r="B17" s="150" t="s">
        <v>364</v>
      </c>
      <c r="C17" s="514">
        <v>-769</v>
      </c>
      <c r="D17" s="490">
        <v>-192</v>
      </c>
      <c r="E17" s="490">
        <v>-121</v>
      </c>
      <c r="F17" s="490">
        <v>-30</v>
      </c>
      <c r="G17" s="512">
        <v>-1112</v>
      </c>
    </row>
    <row r="18" spans="2:7" ht="20.1" customHeight="1">
      <c r="B18" s="150" t="s">
        <v>371</v>
      </c>
      <c r="C18" s="514">
        <v>240</v>
      </c>
      <c r="D18" s="508" t="s">
        <v>199</v>
      </c>
      <c r="E18" s="508" t="s">
        <v>199</v>
      </c>
      <c r="F18" s="490">
        <v>341</v>
      </c>
      <c r="G18" s="512">
        <v>581</v>
      </c>
    </row>
    <row r="19" spans="2:7" ht="20.1" customHeight="1">
      <c r="B19" s="511" t="s">
        <v>363</v>
      </c>
      <c r="C19" s="510">
        <v>-382</v>
      </c>
      <c r="D19" s="510">
        <v>-44</v>
      </c>
      <c r="E19" s="510">
        <v>-108</v>
      </c>
      <c r="F19" s="510">
        <v>-361</v>
      </c>
      <c r="G19" s="510">
        <v>-895</v>
      </c>
    </row>
    <row r="20" spans="2:7" ht="20.1" customHeight="1">
      <c r="B20" s="509" t="s">
        <v>344</v>
      </c>
      <c r="C20" s="503">
        <v>-918</v>
      </c>
      <c r="D20" s="502">
        <v>-376</v>
      </c>
      <c r="E20" s="502">
        <v>-323</v>
      </c>
      <c r="F20" s="502">
        <v>-50</v>
      </c>
      <c r="G20" s="501">
        <v>-1667</v>
      </c>
    </row>
    <row r="21" spans="2:7" ht="20.1" customHeight="1">
      <c r="B21" s="351" t="s">
        <v>368</v>
      </c>
      <c r="C21" s="507"/>
      <c r="D21" s="507"/>
      <c r="E21" s="507"/>
      <c r="F21" s="507"/>
      <c r="G21" s="507"/>
    </row>
    <row r="22" spans="2:7" ht="20.1" customHeight="1">
      <c r="B22" s="150" t="s">
        <v>367</v>
      </c>
      <c r="C22" s="508" t="s">
        <v>199</v>
      </c>
      <c r="D22" s="489">
        <v>669</v>
      </c>
      <c r="E22" s="489">
        <v>165</v>
      </c>
      <c r="F22" s="489" t="s">
        <v>199</v>
      </c>
      <c r="G22" s="507">
        <v>834</v>
      </c>
    </row>
    <row r="23" spans="2:7" ht="20.1" customHeight="1">
      <c r="B23" s="150" t="s">
        <v>366</v>
      </c>
      <c r="C23" s="508">
        <v>32</v>
      </c>
      <c r="D23" s="489" t="s">
        <v>199</v>
      </c>
      <c r="E23" s="489" t="s">
        <v>199</v>
      </c>
      <c r="F23" s="489" t="s">
        <v>199</v>
      </c>
      <c r="G23" s="507">
        <v>32</v>
      </c>
    </row>
    <row r="24" spans="2:7" ht="20.1" customHeight="1">
      <c r="B24" s="150" t="s">
        <v>365</v>
      </c>
      <c r="C24" s="508" t="s">
        <v>199</v>
      </c>
      <c r="D24" s="489">
        <v>-72</v>
      </c>
      <c r="E24" s="489">
        <v>-50</v>
      </c>
      <c r="F24" s="489" t="s">
        <v>199</v>
      </c>
      <c r="G24" s="507">
        <v>-122</v>
      </c>
    </row>
    <row r="25" spans="2:7" ht="20.1" customHeight="1">
      <c r="B25" s="150" t="s">
        <v>364</v>
      </c>
      <c r="C25" s="508">
        <v>-75</v>
      </c>
      <c r="D25" s="489">
        <v>-476</v>
      </c>
      <c r="E25" s="489">
        <v>-463</v>
      </c>
      <c r="F25" s="489" t="s">
        <v>199</v>
      </c>
      <c r="G25" s="507">
        <v>-1014</v>
      </c>
    </row>
    <row r="26" spans="2:7" ht="20.1" customHeight="1">
      <c r="B26" s="150" t="s">
        <v>371</v>
      </c>
      <c r="C26" s="508">
        <v>843</v>
      </c>
      <c r="D26" s="489">
        <v>415</v>
      </c>
      <c r="E26" s="489">
        <v>206</v>
      </c>
      <c r="F26" s="489">
        <v>74</v>
      </c>
      <c r="G26" s="507">
        <v>1538</v>
      </c>
    </row>
    <row r="27" spans="2:7" ht="20.1" customHeight="1">
      <c r="B27" s="391" t="s">
        <v>363</v>
      </c>
      <c r="C27" s="506">
        <v>-178</v>
      </c>
      <c r="D27" s="486">
        <v>-113</v>
      </c>
      <c r="E27" s="486">
        <v>-61</v>
      </c>
      <c r="F27" s="486">
        <v>-64</v>
      </c>
      <c r="G27" s="505">
        <v>-416</v>
      </c>
    </row>
    <row r="28" spans="2:7" ht="20.1" customHeight="1">
      <c r="B28" s="504" t="s">
        <v>344</v>
      </c>
      <c r="C28" s="503">
        <v>622</v>
      </c>
      <c r="D28" s="502">
        <v>423</v>
      </c>
      <c r="E28" s="502">
        <v>-203</v>
      </c>
      <c r="F28" s="502">
        <v>10</v>
      </c>
      <c r="G28" s="501">
        <v>852</v>
      </c>
    </row>
    <row r="29" spans="3:7" ht="20.1" customHeight="1">
      <c r="C29" s="9"/>
      <c r="D29" s="9"/>
      <c r="E29" s="9"/>
      <c r="F29" s="9"/>
      <c r="G29" s="9"/>
    </row>
    <row r="30" spans="3:7" ht="20.1" customHeight="1">
      <c r="C30" s="9"/>
      <c r="D30" s="9"/>
      <c r="E30" s="9"/>
      <c r="F30" s="9"/>
      <c r="G30" s="9"/>
    </row>
    <row r="31" spans="3:7" ht="20.1" customHeight="1">
      <c r="C31" s="9"/>
      <c r="D31" s="9"/>
      <c r="E31" s="9"/>
      <c r="F31" s="9"/>
      <c r="G31" s="9"/>
    </row>
    <row r="32" spans="3:7" ht="20.1" customHeight="1">
      <c r="C32" s="9"/>
      <c r="D32" s="9"/>
      <c r="E32" s="9"/>
      <c r="F32" s="9"/>
      <c r="G32" s="9"/>
    </row>
    <row r="33" spans="3:7" ht="20.1" customHeight="1">
      <c r="C33" s="9"/>
      <c r="D33" s="9"/>
      <c r="E33" s="9"/>
      <c r="F33" s="9"/>
      <c r="G33" s="9"/>
    </row>
    <row r="34" spans="3:7" ht="20.1" customHeight="1">
      <c r="C34" s="9"/>
      <c r="D34" s="9"/>
      <c r="E34" s="9"/>
      <c r="F34" s="9"/>
      <c r="G34" s="9"/>
    </row>
    <row r="35" spans="3:7" ht="20.1" customHeight="1">
      <c r="C35" s="9"/>
      <c r="D35" s="9"/>
      <c r="E35" s="9"/>
      <c r="F35" s="9"/>
      <c r="G35" s="9"/>
    </row>
    <row r="36" spans="3:7" ht="20.1" customHeight="1">
      <c r="C36" s="9"/>
      <c r="D36" s="9"/>
      <c r="E36" s="9"/>
      <c r="F36" s="9"/>
      <c r="G36" s="9"/>
    </row>
    <row r="37" spans="3:7" ht="20.1" customHeight="1">
      <c r="C37" s="9"/>
      <c r="D37" s="9"/>
      <c r="E37" s="9"/>
      <c r="F37" s="9"/>
      <c r="G37" s="9"/>
    </row>
    <row r="38" spans="3:7" ht="20.1" customHeight="1">
      <c r="C38" s="9"/>
      <c r="D38" s="9"/>
      <c r="E38" s="9"/>
      <c r="F38" s="9"/>
      <c r="G38" s="9"/>
    </row>
    <row r="39" spans="3:7" ht="20.1" customHeight="1">
      <c r="C39" s="9"/>
      <c r="D39" s="9"/>
      <c r="E39" s="9"/>
      <c r="F39" s="9"/>
      <c r="G39" s="9"/>
    </row>
    <row r="40" spans="3:7" ht="20.1" customHeight="1">
      <c r="C40" s="9"/>
      <c r="D40" s="9"/>
      <c r="E40" s="9"/>
      <c r="F40" s="9"/>
      <c r="G40" s="9"/>
    </row>
    <row r="41" spans="3:7" ht="20.1" customHeight="1">
      <c r="C41" s="9"/>
      <c r="D41" s="9"/>
      <c r="E41" s="9"/>
      <c r="F41" s="9"/>
      <c r="G41" s="9"/>
    </row>
    <row r="42" spans="3:7" ht="20.1" customHeight="1">
      <c r="C42" s="9"/>
      <c r="D42" s="9"/>
      <c r="E42" s="9"/>
      <c r="F42" s="9"/>
      <c r="G42" s="9"/>
    </row>
    <row r="43" spans="3:7" ht="20.1" customHeight="1">
      <c r="C43" s="9"/>
      <c r="D43" s="9"/>
      <c r="E43" s="9"/>
      <c r="F43" s="9"/>
      <c r="G43" s="9"/>
    </row>
    <row r="44" spans="3:7" ht="20.1" customHeight="1">
      <c r="C44" s="9"/>
      <c r="D44" s="9"/>
      <c r="E44" s="9"/>
      <c r="F44" s="9"/>
      <c r="G44" s="9"/>
    </row>
    <row r="45" spans="3:7" ht="20.1" customHeight="1">
      <c r="C45" s="9"/>
      <c r="D45" s="9"/>
      <c r="E45" s="9"/>
      <c r="F45" s="9"/>
      <c r="G45" s="9"/>
    </row>
    <row r="46" spans="3:7" ht="20.1" customHeight="1">
      <c r="C46" s="9"/>
      <c r="D46" s="9"/>
      <c r="E46" s="9"/>
      <c r="F46" s="9"/>
      <c r="G46" s="9"/>
    </row>
    <row r="47" spans="3:7" ht="20.1" customHeight="1">
      <c r="C47" s="9"/>
      <c r="D47" s="9"/>
      <c r="E47" s="9"/>
      <c r="F47" s="9"/>
      <c r="G47" s="9"/>
    </row>
    <row r="48" spans="3:7" ht="20.1" customHeight="1">
      <c r="C48" s="9"/>
      <c r="D48" s="9"/>
      <c r="E48" s="9"/>
      <c r="F48" s="9"/>
      <c r="G48" s="9"/>
    </row>
    <row r="49" spans="3:7" ht="20.1" customHeight="1">
      <c r="C49" s="9"/>
      <c r="D49" s="9"/>
      <c r="E49" s="9"/>
      <c r="F49" s="9"/>
      <c r="G49" s="9"/>
    </row>
    <row r="50" spans="3:7" ht="20.1" customHeight="1">
      <c r="C50" s="9"/>
      <c r="D50" s="9"/>
      <c r="E50" s="9"/>
      <c r="F50" s="9"/>
      <c r="G50" s="9"/>
    </row>
    <row r="51" spans="3:7" ht="20.1" customHeight="1">
      <c r="C51" s="9"/>
      <c r="D51" s="9"/>
      <c r="E51" s="9"/>
      <c r="F51" s="9"/>
      <c r="G51" s="9"/>
    </row>
    <row r="52" spans="3:7" ht="20.1" customHeight="1">
      <c r="C52" s="9"/>
      <c r="D52" s="9"/>
      <c r="E52" s="9"/>
      <c r="F52" s="9"/>
      <c r="G52" s="9"/>
    </row>
    <row r="53" spans="3:7" ht="20.1" customHeight="1">
      <c r="C53" s="9"/>
      <c r="D53" s="9"/>
      <c r="E53" s="9"/>
      <c r="F53" s="9"/>
      <c r="G53" s="9"/>
    </row>
    <row r="54" spans="3:7" ht="20.1" customHeight="1">
      <c r="C54" s="9"/>
      <c r="D54" s="9"/>
      <c r="E54" s="9"/>
      <c r="F54" s="9"/>
      <c r="G54" s="9"/>
    </row>
    <row r="55" spans="3:7" ht="20.1" customHeight="1">
      <c r="C55" s="9"/>
      <c r="D55" s="9"/>
      <c r="E55" s="9"/>
      <c r="F55" s="9"/>
      <c r="G55" s="9"/>
    </row>
    <row r="56" spans="3:7" ht="20.1" customHeight="1">
      <c r="C56" s="9"/>
      <c r="D56" s="9"/>
      <c r="E56" s="9"/>
      <c r="F56" s="9"/>
      <c r="G56" s="9"/>
    </row>
    <row r="57" spans="3:7" ht="20.1" customHeight="1">
      <c r="C57" s="9"/>
      <c r="D57" s="9"/>
      <c r="E57" s="9"/>
      <c r="F57" s="9"/>
      <c r="G57" s="9"/>
    </row>
    <row r="58" spans="3:7" ht="20.1" customHeight="1">
      <c r="C58" s="9"/>
      <c r="D58" s="9"/>
      <c r="E58" s="9"/>
      <c r="F58" s="9"/>
      <c r="G58" s="9"/>
    </row>
    <row r="59" spans="3:7" ht="20.1" customHeight="1">
      <c r="C59" s="9"/>
      <c r="D59" s="9"/>
      <c r="E59" s="9"/>
      <c r="F59" s="9"/>
      <c r="G59" s="9"/>
    </row>
    <row r="60" spans="3:7" ht="20.1" customHeight="1">
      <c r="C60" s="9"/>
      <c r="D60" s="9"/>
      <c r="E60" s="9"/>
      <c r="F60" s="9"/>
      <c r="G60" s="9"/>
    </row>
    <row r="61" spans="3:7" ht="20.1" customHeight="1">
      <c r="C61" s="9"/>
      <c r="D61" s="9"/>
      <c r="E61" s="9"/>
      <c r="F61" s="9"/>
      <c r="G61" s="9"/>
    </row>
    <row r="62" spans="3:7" ht="20.1" customHeight="1">
      <c r="C62" s="9"/>
      <c r="D62" s="9"/>
      <c r="E62" s="9"/>
      <c r="F62" s="9"/>
      <c r="G62" s="9"/>
    </row>
    <row r="63" spans="3:7" ht="20.1" customHeight="1">
      <c r="C63" s="9"/>
      <c r="D63" s="9"/>
      <c r="E63" s="9"/>
      <c r="F63" s="9"/>
      <c r="G63" s="9"/>
    </row>
    <row r="64" spans="3:7" ht="20.1" customHeight="1">
      <c r="C64" s="9"/>
      <c r="D64" s="9"/>
      <c r="E64" s="9"/>
      <c r="F64" s="9"/>
      <c r="G64" s="9"/>
    </row>
    <row r="65" spans="3:7" ht="20.1" customHeight="1">
      <c r="C65" s="9"/>
      <c r="D65" s="9"/>
      <c r="E65" s="9"/>
      <c r="F65" s="9"/>
      <c r="G65" s="9"/>
    </row>
    <row r="66" spans="3:7" ht="20.1" customHeight="1">
      <c r="C66" s="9"/>
      <c r="D66" s="9"/>
      <c r="E66" s="9"/>
      <c r="F66" s="9"/>
      <c r="G66" s="9"/>
    </row>
    <row r="67" spans="3:7" ht="20.1" customHeight="1">
      <c r="C67" s="9"/>
      <c r="D67" s="9"/>
      <c r="E67" s="9"/>
      <c r="F67" s="9"/>
      <c r="G67" s="9"/>
    </row>
    <row r="68" spans="3:7" ht="20.1" customHeight="1">
      <c r="C68" s="9"/>
      <c r="D68" s="9"/>
      <c r="E68" s="9"/>
      <c r="F68" s="9"/>
      <c r="G68" s="9"/>
    </row>
    <row r="69" spans="3:7" ht="20.1" customHeight="1">
      <c r="C69" s="9"/>
      <c r="D69" s="9"/>
      <c r="E69" s="9"/>
      <c r="F69" s="9"/>
      <c r="G69" s="9"/>
    </row>
    <row r="70" spans="3:7" ht="20.1" customHeight="1">
      <c r="C70" s="9"/>
      <c r="D70" s="9"/>
      <c r="E70" s="9"/>
      <c r="F70" s="9"/>
      <c r="G70" s="9"/>
    </row>
    <row r="71" spans="3:7" ht="20.1" customHeight="1">
      <c r="C71" s="9"/>
      <c r="D71" s="9"/>
      <c r="E71" s="9"/>
      <c r="F71" s="9"/>
      <c r="G71" s="9"/>
    </row>
    <row r="72" spans="3:7" ht="20.1" customHeight="1">
      <c r="C72" s="9"/>
      <c r="D72" s="9"/>
      <c r="E72" s="9"/>
      <c r="F72" s="9"/>
      <c r="G72" s="9"/>
    </row>
    <row r="73" spans="3:7" ht="20.1" customHeight="1">
      <c r="C73" s="9"/>
      <c r="D73" s="9"/>
      <c r="E73" s="9"/>
      <c r="F73" s="9"/>
      <c r="G73" s="9"/>
    </row>
    <row r="74" spans="3:7" ht="20.1" customHeight="1">
      <c r="C74" s="9"/>
      <c r="D74" s="9"/>
      <c r="E74" s="9"/>
      <c r="F74" s="9"/>
      <c r="G74" s="9"/>
    </row>
    <row r="75" spans="3:7" ht="20.1" customHeight="1">
      <c r="C75" s="9"/>
      <c r="D75" s="9"/>
      <c r="E75" s="9"/>
      <c r="F75" s="9"/>
      <c r="G75" s="9"/>
    </row>
    <row r="76" spans="3:7" ht="20.1" customHeight="1">
      <c r="C76" s="9"/>
      <c r="D76" s="9"/>
      <c r="E76" s="9"/>
      <c r="F76" s="9"/>
      <c r="G76" s="9"/>
    </row>
    <row r="77" spans="3:7" ht="20.1" customHeight="1">
      <c r="C77" s="9"/>
      <c r="D77" s="9"/>
      <c r="E77" s="9"/>
      <c r="F77" s="9"/>
      <c r="G77" s="9"/>
    </row>
    <row r="78" spans="3:7" ht="20.1" customHeight="1">
      <c r="C78" s="9"/>
      <c r="D78" s="9"/>
      <c r="E78" s="9"/>
      <c r="F78" s="9"/>
      <c r="G78" s="9"/>
    </row>
    <row r="79" spans="3:7" ht="20.1" customHeight="1">
      <c r="C79" s="9"/>
      <c r="D79" s="9"/>
      <c r="E79" s="9"/>
      <c r="F79" s="9"/>
      <c r="G79" s="9"/>
    </row>
    <row r="80" spans="3:7" ht="20.1" customHeight="1">
      <c r="C80" s="9"/>
      <c r="D80" s="9"/>
      <c r="E80" s="9"/>
      <c r="F80" s="9"/>
      <c r="G80" s="9"/>
    </row>
    <row r="81" spans="3:7" ht="20.1" customHeight="1">
      <c r="C81" s="9"/>
      <c r="D81" s="9"/>
      <c r="E81" s="9"/>
      <c r="F81" s="9"/>
      <c r="G81" s="9"/>
    </row>
    <row r="82" spans="3:7" ht="20.1" customHeight="1">
      <c r="C82" s="9"/>
      <c r="D82" s="9"/>
      <c r="E82" s="9"/>
      <c r="F82" s="9"/>
      <c r="G82" s="9"/>
    </row>
    <row r="83" spans="3:7" ht="20.1" customHeight="1">
      <c r="C83" s="9"/>
      <c r="D83" s="9"/>
      <c r="E83" s="9"/>
      <c r="F83" s="9"/>
      <c r="G83" s="9"/>
    </row>
    <row r="84" spans="3:7" ht="20.1" customHeight="1">
      <c r="C84" s="9"/>
      <c r="D84" s="9"/>
      <c r="E84" s="9"/>
      <c r="F84" s="9"/>
      <c r="G84" s="9"/>
    </row>
    <row r="85" spans="3:7" ht="20.1" customHeight="1">
      <c r="C85" s="9"/>
      <c r="D85" s="9"/>
      <c r="E85" s="9"/>
      <c r="F85" s="9"/>
      <c r="G85" s="9"/>
    </row>
    <row r="86" spans="3:7" ht="20.1" customHeight="1">
      <c r="C86" s="9"/>
      <c r="D86" s="9"/>
      <c r="E86" s="9"/>
      <c r="F86" s="9"/>
      <c r="G86" s="9"/>
    </row>
    <row r="87" spans="3:7" ht="20.1" customHeight="1">
      <c r="C87" s="9"/>
      <c r="D87" s="9"/>
      <c r="E87" s="9"/>
      <c r="F87" s="9"/>
      <c r="G87" s="9"/>
    </row>
    <row r="88" spans="3:7" ht="20.1" customHeight="1">
      <c r="C88" s="9"/>
      <c r="D88" s="9"/>
      <c r="E88" s="9"/>
      <c r="F88" s="9"/>
      <c r="G88" s="9"/>
    </row>
    <row r="89" spans="3:7" ht="20.1" customHeight="1">
      <c r="C89" s="9"/>
      <c r="D89" s="9"/>
      <c r="E89" s="9"/>
      <c r="F89" s="9"/>
      <c r="G89" s="9"/>
    </row>
    <row r="90" spans="3:7" ht="20.1" customHeight="1">
      <c r="C90" s="9"/>
      <c r="D90" s="9"/>
      <c r="E90" s="9"/>
      <c r="F90" s="9"/>
      <c r="G90" s="9"/>
    </row>
    <row r="91" spans="3:7" ht="20.1" customHeight="1">
      <c r="C91" s="9"/>
      <c r="D91" s="9"/>
      <c r="E91" s="9"/>
      <c r="F91" s="9"/>
      <c r="G91" s="9"/>
    </row>
    <row r="92" spans="3:7" ht="20.1" customHeight="1">
      <c r="C92" s="9"/>
      <c r="D92" s="9"/>
      <c r="E92" s="9"/>
      <c r="F92" s="9"/>
      <c r="G92" s="9"/>
    </row>
    <row r="93" spans="3:7" ht="20.1" customHeight="1">
      <c r="C93" s="9"/>
      <c r="D93" s="9"/>
      <c r="E93" s="9"/>
      <c r="F93" s="9"/>
      <c r="G93" s="9"/>
    </row>
    <row r="94" spans="3:7" ht="20.1" customHeight="1">
      <c r="C94" s="9"/>
      <c r="D94" s="9"/>
      <c r="E94" s="9"/>
      <c r="F94" s="9"/>
      <c r="G94" s="9"/>
    </row>
    <row r="95" spans="3:7" ht="20.1" customHeight="1">
      <c r="C95" s="9"/>
      <c r="D95" s="9"/>
      <c r="E95" s="9"/>
      <c r="F95" s="9"/>
      <c r="G95" s="9"/>
    </row>
    <row r="96" spans="3:7" ht="20.1" customHeight="1">
      <c r="C96" s="9"/>
      <c r="D96" s="9"/>
      <c r="E96" s="9"/>
      <c r="F96" s="9"/>
      <c r="G96" s="9"/>
    </row>
    <row r="97" spans="3:7" ht="20.1" customHeight="1">
      <c r="C97" s="9"/>
      <c r="D97" s="9"/>
      <c r="E97" s="9"/>
      <c r="F97" s="9"/>
      <c r="G97" s="9"/>
    </row>
    <row r="98" spans="3:7" ht="20.1" customHeight="1">
      <c r="C98" s="9"/>
      <c r="D98" s="9"/>
      <c r="E98" s="9"/>
      <c r="F98" s="9"/>
      <c r="G98" s="9"/>
    </row>
    <row r="99" spans="3:7" ht="20.1" customHeight="1">
      <c r="C99" s="9"/>
      <c r="D99" s="9"/>
      <c r="E99" s="9"/>
      <c r="F99" s="9"/>
      <c r="G99" s="9"/>
    </row>
    <row r="100" spans="3:7" ht="20.1" customHeight="1">
      <c r="C100" s="9"/>
      <c r="D100" s="9"/>
      <c r="E100" s="9"/>
      <c r="F100" s="9"/>
      <c r="G100" s="9"/>
    </row>
    <row r="101" spans="3:7" ht="20.1" customHeight="1">
      <c r="C101" s="9"/>
      <c r="D101" s="9"/>
      <c r="E101" s="9"/>
      <c r="F101" s="9"/>
      <c r="G101" s="9"/>
    </row>
    <row r="102" spans="3:7" ht="20.1" customHeight="1">
      <c r="C102" s="9"/>
      <c r="D102" s="9"/>
      <c r="E102" s="9"/>
      <c r="F102" s="9"/>
      <c r="G102" s="9"/>
    </row>
    <row r="103" spans="3:7" ht="20.1" customHeight="1">
      <c r="C103" s="9"/>
      <c r="D103" s="9"/>
      <c r="E103" s="9"/>
      <c r="F103" s="9"/>
      <c r="G103" s="9"/>
    </row>
    <row r="104" spans="3:7" ht="20.1" customHeight="1">
      <c r="C104" s="9"/>
      <c r="D104" s="9"/>
      <c r="E104" s="9"/>
      <c r="F104" s="9"/>
      <c r="G104" s="9"/>
    </row>
    <row r="105" spans="3:7" ht="20.1" customHeight="1">
      <c r="C105" s="9"/>
      <c r="D105" s="9"/>
      <c r="E105" s="9"/>
      <c r="F105" s="9"/>
      <c r="G105" s="9"/>
    </row>
    <row r="106" spans="3:7" ht="20.1" customHeight="1">
      <c r="C106" s="9"/>
      <c r="D106" s="9"/>
      <c r="E106" s="9"/>
      <c r="F106" s="9"/>
      <c r="G106" s="9"/>
    </row>
    <row r="107" spans="3:7" ht="20.1" customHeight="1">
      <c r="C107" s="9"/>
      <c r="D107" s="9"/>
      <c r="E107" s="9"/>
      <c r="F107" s="9"/>
      <c r="G107" s="9"/>
    </row>
    <row r="108" spans="3:7" ht="20.1" customHeight="1">
      <c r="C108" s="9"/>
      <c r="D108" s="9"/>
      <c r="E108" s="9"/>
      <c r="F108" s="9"/>
      <c r="G108" s="9"/>
    </row>
    <row r="109" spans="3:7" ht="20.1" customHeight="1">
      <c r="C109" s="9"/>
      <c r="D109" s="9"/>
      <c r="E109" s="9"/>
      <c r="F109" s="9"/>
      <c r="G109" s="9"/>
    </row>
    <row r="110" spans="3:7" ht="20.1" customHeight="1">
      <c r="C110" s="9"/>
      <c r="D110" s="9"/>
      <c r="E110" s="9"/>
      <c r="F110" s="9"/>
      <c r="G110" s="9"/>
    </row>
    <row r="111" spans="3:7" ht="20.1" customHeight="1">
      <c r="C111" s="9"/>
      <c r="D111" s="9"/>
      <c r="E111" s="9"/>
      <c r="F111" s="9"/>
      <c r="G111" s="9"/>
    </row>
    <row r="112" spans="3:7" ht="20.1" customHeight="1">
      <c r="C112" s="9"/>
      <c r="D112" s="9"/>
      <c r="E112" s="9"/>
      <c r="F112" s="9"/>
      <c r="G112" s="9"/>
    </row>
    <row r="113" spans="3:7" ht="20.1" customHeight="1">
      <c r="C113" s="9"/>
      <c r="D113" s="9"/>
      <c r="E113" s="9"/>
      <c r="F113" s="9"/>
      <c r="G113" s="9"/>
    </row>
    <row r="114" spans="3:7" ht="20.1" customHeight="1">
      <c r="C114" s="9"/>
      <c r="D114" s="9"/>
      <c r="E114" s="9"/>
      <c r="F114" s="9"/>
      <c r="G114" s="9"/>
    </row>
    <row r="115" spans="3:7" ht="20.1" customHeight="1">
      <c r="C115" s="9"/>
      <c r="D115" s="9"/>
      <c r="E115" s="9"/>
      <c r="F115" s="9"/>
      <c r="G115" s="9"/>
    </row>
    <row r="116" spans="3:7" ht="20.1" customHeight="1">
      <c r="C116" s="9"/>
      <c r="D116" s="9"/>
      <c r="E116" s="9"/>
      <c r="F116" s="9"/>
      <c r="G116" s="9"/>
    </row>
    <row r="117" spans="3:7" ht="20.1" customHeight="1">
      <c r="C117" s="9"/>
      <c r="D117" s="9"/>
      <c r="E117" s="9"/>
      <c r="F117" s="9"/>
      <c r="G117" s="9"/>
    </row>
  </sheetData>
  <mergeCells count="1">
    <mergeCell ref="B2:G2"/>
  </mergeCells>
  <printOptions/>
  <pageMargins left="0.7500000000000001" right="0.7500000000000001" top="1" bottom="1" header="0.5" footer="0.5"/>
  <pageSetup fitToHeight="1" fitToWidth="1" horizontalDpi="600" verticalDpi="600" orientation="portrait" paperSize="9" scale="69"/>
  <drawing r:id="rId1"/>
</worksheet>
</file>

<file path=xl/worksheets/sheet18.xml><?xml version="1.0" encoding="utf-8"?>
<worksheet xmlns="http://schemas.openxmlformats.org/spreadsheetml/2006/main" xmlns:r="http://schemas.openxmlformats.org/officeDocument/2006/relationships">
  <sheetPr>
    <tabColor theme="4"/>
    <pageSetUpPr fitToPage="1"/>
  </sheetPr>
  <dimension ref="B2:J56"/>
  <sheetViews>
    <sheetView showGridLines="0" zoomScale="73" zoomScaleNormal="73" workbookViewId="0" topLeftCell="A34">
      <selection activeCell="B2" sqref="B2:J2"/>
    </sheetView>
  </sheetViews>
  <sheetFormatPr defaultColWidth="10.875" defaultRowHeight="19.5" customHeight="1"/>
  <cols>
    <col min="1" max="1" width="5.50390625" style="9" customWidth="1"/>
    <col min="2" max="2" width="59.00390625" style="9" customWidth="1"/>
    <col min="3" max="3" width="10.50390625" style="9" customWidth="1"/>
    <col min="4" max="10" width="10.50390625" style="525" customWidth="1"/>
    <col min="11" max="16384" width="10.875" style="9" customWidth="1"/>
  </cols>
  <sheetData>
    <row r="2" spans="2:10" ht="20.1" customHeight="1">
      <c r="B2" s="1392" t="str">
        <f>UPPER("Consolidated balance sheet")</f>
        <v>CONSOLIDATED BALANCE SHEET</v>
      </c>
      <c r="C2" s="1392"/>
      <c r="D2" s="1392"/>
      <c r="E2" s="1392"/>
      <c r="F2" s="1392"/>
      <c r="G2" s="1392"/>
      <c r="H2" s="1392"/>
      <c r="I2" s="1392"/>
      <c r="J2" s="1392"/>
    </row>
    <row r="4" spans="2:10" ht="20.1" customHeight="1">
      <c r="B4" s="557" t="s">
        <v>359</v>
      </c>
      <c r="D4" s="9"/>
      <c r="E4" s="9"/>
      <c r="F4" s="9"/>
      <c r="G4" s="9"/>
      <c r="H4" s="9"/>
      <c r="I4" s="9"/>
      <c r="J4" s="9"/>
    </row>
    <row r="5" spans="2:10" ht="20.1" customHeight="1">
      <c r="B5" s="481" t="s">
        <v>196</v>
      </c>
      <c r="C5" s="556">
        <v>2013</v>
      </c>
      <c r="D5" s="556">
        <v>2012</v>
      </c>
      <c r="E5" s="482">
        <v>2011</v>
      </c>
      <c r="F5" s="555">
        <v>2010</v>
      </c>
      <c r="G5" s="555">
        <v>2009</v>
      </c>
      <c r="H5" s="555">
        <v>2008</v>
      </c>
      <c r="I5" s="555">
        <v>2007</v>
      </c>
      <c r="J5" s="555">
        <v>2006</v>
      </c>
    </row>
    <row r="6" spans="2:10" ht="20.1" customHeight="1">
      <c r="B6" s="554" t="s">
        <v>423</v>
      </c>
      <c r="C6" s="553"/>
      <c r="D6" s="553"/>
      <c r="E6" s="552"/>
      <c r="F6" s="551"/>
      <c r="G6" s="551"/>
      <c r="H6" s="551"/>
      <c r="I6" s="551"/>
      <c r="J6" s="551"/>
    </row>
    <row r="7" spans="2:10" ht="20.1" customHeight="1">
      <c r="B7" s="351" t="s">
        <v>422</v>
      </c>
      <c r="C7" s="550"/>
      <c r="D7" s="549"/>
      <c r="E7" s="548"/>
      <c r="F7" s="547"/>
      <c r="G7" s="547"/>
      <c r="H7" s="547"/>
      <c r="I7" s="547"/>
      <c r="J7" s="547"/>
    </row>
    <row r="8" spans="2:10" ht="20.1" customHeight="1">
      <c r="B8" s="150" t="s">
        <v>421</v>
      </c>
      <c r="C8" s="469">
        <v>13341</v>
      </c>
      <c r="D8" s="468">
        <v>12858</v>
      </c>
      <c r="E8" s="489">
        <v>12413</v>
      </c>
      <c r="F8" s="433">
        <v>8917</v>
      </c>
      <c r="G8" s="433">
        <v>7514</v>
      </c>
      <c r="H8" s="433">
        <v>5341</v>
      </c>
      <c r="I8" s="433">
        <v>4650</v>
      </c>
      <c r="J8" s="433">
        <v>4705</v>
      </c>
    </row>
    <row r="9" spans="2:10" ht="20.1" customHeight="1">
      <c r="B9" s="150" t="s">
        <v>420</v>
      </c>
      <c r="C9" s="469">
        <v>75759</v>
      </c>
      <c r="D9" s="468">
        <v>69332</v>
      </c>
      <c r="E9" s="489">
        <v>64457</v>
      </c>
      <c r="F9" s="433">
        <v>54964</v>
      </c>
      <c r="G9" s="433">
        <v>51590</v>
      </c>
      <c r="H9" s="433">
        <v>46142</v>
      </c>
      <c r="I9" s="433">
        <v>41467</v>
      </c>
      <c r="J9" s="433">
        <v>40576</v>
      </c>
    </row>
    <row r="10" spans="2:10" ht="20.1" customHeight="1">
      <c r="B10" s="150" t="s">
        <v>419</v>
      </c>
      <c r="C10" s="469">
        <v>14804</v>
      </c>
      <c r="D10" s="468">
        <v>13759</v>
      </c>
      <c r="E10" s="489">
        <v>12995</v>
      </c>
      <c r="F10" s="433">
        <v>11516</v>
      </c>
      <c r="G10" s="433">
        <v>13624</v>
      </c>
      <c r="H10" s="433">
        <v>14668</v>
      </c>
      <c r="I10" s="433">
        <v>15280</v>
      </c>
      <c r="J10" s="433">
        <v>13331</v>
      </c>
    </row>
    <row r="11" spans="2:10" ht="20.1" customHeight="1">
      <c r="B11" s="150" t="s">
        <v>418</v>
      </c>
      <c r="C11" s="469">
        <v>1207</v>
      </c>
      <c r="D11" s="468">
        <v>1190</v>
      </c>
      <c r="E11" s="489">
        <v>3674</v>
      </c>
      <c r="F11" s="433">
        <v>4590</v>
      </c>
      <c r="G11" s="433">
        <v>1162</v>
      </c>
      <c r="H11" s="433">
        <v>1165</v>
      </c>
      <c r="I11" s="433">
        <v>1291</v>
      </c>
      <c r="J11" s="433">
        <v>1250</v>
      </c>
    </row>
    <row r="12" spans="2:10" ht="20.1" customHeight="1">
      <c r="B12" s="150" t="s">
        <v>417</v>
      </c>
      <c r="C12" s="469">
        <v>1028</v>
      </c>
      <c r="D12" s="468">
        <v>1626</v>
      </c>
      <c r="E12" s="489">
        <v>1976</v>
      </c>
      <c r="F12" s="433">
        <v>1870</v>
      </c>
      <c r="G12" s="433">
        <v>1025</v>
      </c>
      <c r="H12" s="433">
        <v>892</v>
      </c>
      <c r="I12" s="433">
        <v>460</v>
      </c>
      <c r="J12" s="433">
        <v>486</v>
      </c>
    </row>
    <row r="13" spans="2:10" ht="20.1" customHeight="1">
      <c r="B13" s="202" t="s">
        <v>360</v>
      </c>
      <c r="C13" s="469">
        <v>2810</v>
      </c>
      <c r="D13" s="468">
        <v>2279</v>
      </c>
      <c r="E13" s="489">
        <v>2070</v>
      </c>
      <c r="F13" s="433">
        <v>1579</v>
      </c>
      <c r="G13" s="433">
        <v>1365</v>
      </c>
      <c r="H13" s="433">
        <v>1010</v>
      </c>
      <c r="I13" s="433">
        <v>797</v>
      </c>
      <c r="J13" s="433">
        <v>806</v>
      </c>
    </row>
    <row r="14" spans="2:10" ht="20.1" customHeight="1">
      <c r="B14" s="163" t="s">
        <v>416</v>
      </c>
      <c r="C14" s="467">
        <v>3195</v>
      </c>
      <c r="D14" s="466">
        <v>2663</v>
      </c>
      <c r="E14" s="486">
        <v>2457</v>
      </c>
      <c r="F14" s="537">
        <v>1799</v>
      </c>
      <c r="G14" s="537">
        <v>1439</v>
      </c>
      <c r="H14" s="537">
        <v>2034</v>
      </c>
      <c r="I14" s="537">
        <v>1358</v>
      </c>
      <c r="J14" s="537">
        <v>1282</v>
      </c>
    </row>
    <row r="15" spans="2:10" ht="20.1" customHeight="1">
      <c r="B15" s="536" t="s">
        <v>415</v>
      </c>
      <c r="C15" s="535">
        <v>112144</v>
      </c>
      <c r="D15" s="535">
        <v>103707</v>
      </c>
      <c r="E15" s="535">
        <v>100042</v>
      </c>
      <c r="F15" s="535">
        <v>85235</v>
      </c>
      <c r="G15" s="535">
        <v>77719</v>
      </c>
      <c r="H15" s="535">
        <v>71252</v>
      </c>
      <c r="I15" s="535">
        <v>65303</v>
      </c>
      <c r="J15" s="535">
        <v>62436</v>
      </c>
    </row>
    <row r="16" spans="2:10" ht="20.1" customHeight="1">
      <c r="B16" s="538" t="s">
        <v>414</v>
      </c>
      <c r="C16" s="469"/>
      <c r="D16" s="468"/>
      <c r="E16" s="489"/>
      <c r="F16" s="433"/>
      <c r="G16" s="433"/>
      <c r="H16" s="433" t="s">
        <v>269</v>
      </c>
      <c r="I16" s="433" t="s">
        <v>269</v>
      </c>
      <c r="J16" s="433"/>
    </row>
    <row r="17" spans="2:10" ht="20.1" customHeight="1">
      <c r="B17" s="202" t="s">
        <v>413</v>
      </c>
      <c r="C17" s="469">
        <v>16023</v>
      </c>
      <c r="D17" s="468">
        <v>17397</v>
      </c>
      <c r="E17" s="489">
        <v>18122</v>
      </c>
      <c r="F17" s="433">
        <v>15600</v>
      </c>
      <c r="G17" s="433">
        <v>13867</v>
      </c>
      <c r="H17" s="433">
        <v>9621</v>
      </c>
      <c r="I17" s="433">
        <v>13851</v>
      </c>
      <c r="J17" s="433">
        <v>11746</v>
      </c>
    </row>
    <row r="18" spans="2:10" ht="20.1" customHeight="1">
      <c r="B18" s="202" t="s">
        <v>412</v>
      </c>
      <c r="C18" s="469">
        <v>16984</v>
      </c>
      <c r="D18" s="468">
        <v>19206</v>
      </c>
      <c r="E18" s="489">
        <v>20049</v>
      </c>
      <c r="F18" s="433">
        <v>18159</v>
      </c>
      <c r="G18" s="433">
        <v>15719</v>
      </c>
      <c r="H18" s="433">
        <v>15287</v>
      </c>
      <c r="I18" s="433">
        <v>19129</v>
      </c>
      <c r="J18" s="433">
        <v>17393</v>
      </c>
    </row>
    <row r="19" spans="2:10" ht="20.1" customHeight="1">
      <c r="B19" s="202" t="s">
        <v>411</v>
      </c>
      <c r="C19" s="469">
        <v>10798</v>
      </c>
      <c r="D19" s="468">
        <v>10086</v>
      </c>
      <c r="E19" s="489">
        <v>10767</v>
      </c>
      <c r="F19" s="433">
        <v>7483</v>
      </c>
      <c r="G19" s="433">
        <v>8198</v>
      </c>
      <c r="H19" s="433">
        <v>9642</v>
      </c>
      <c r="I19" s="433">
        <v>8006</v>
      </c>
      <c r="J19" s="433">
        <v>7247</v>
      </c>
    </row>
    <row r="20" spans="2:10" ht="20.1" customHeight="1">
      <c r="B20" s="202" t="s">
        <v>410</v>
      </c>
      <c r="C20" s="469">
        <v>536</v>
      </c>
      <c r="D20" s="468">
        <v>1562</v>
      </c>
      <c r="E20" s="489">
        <v>700</v>
      </c>
      <c r="F20" s="433">
        <v>1205</v>
      </c>
      <c r="G20" s="433">
        <v>311</v>
      </c>
      <c r="H20" s="433">
        <v>187</v>
      </c>
      <c r="I20" s="433">
        <v>1264</v>
      </c>
      <c r="J20" s="433">
        <v>3908</v>
      </c>
    </row>
    <row r="21" spans="2:10" ht="20.1" customHeight="1">
      <c r="B21" s="202" t="s">
        <v>409</v>
      </c>
      <c r="C21" s="469">
        <v>14647</v>
      </c>
      <c r="D21" s="468">
        <v>15469</v>
      </c>
      <c r="E21" s="489">
        <v>14025</v>
      </c>
      <c r="F21" s="433">
        <v>14489</v>
      </c>
      <c r="G21" s="433">
        <v>11662</v>
      </c>
      <c r="H21" s="433">
        <v>12321</v>
      </c>
      <c r="I21" s="433">
        <v>5988</v>
      </c>
      <c r="J21" s="433">
        <v>2493</v>
      </c>
    </row>
    <row r="22" spans="2:10" ht="20.1" customHeight="1">
      <c r="B22" s="163" t="s">
        <v>408</v>
      </c>
      <c r="C22" s="520" t="s">
        <v>407</v>
      </c>
      <c r="D22" s="486" t="s">
        <v>406</v>
      </c>
      <c r="E22" s="486" t="s">
        <v>199</v>
      </c>
      <c r="F22" s="537" t="s">
        <v>405</v>
      </c>
      <c r="G22" s="537" t="s">
        <v>199</v>
      </c>
      <c r="H22" s="537" t="s">
        <v>199</v>
      </c>
      <c r="I22" s="537" t="s">
        <v>199</v>
      </c>
      <c r="J22" s="537" t="s">
        <v>199</v>
      </c>
    </row>
    <row r="23" spans="2:10" ht="20.1" customHeight="1">
      <c r="B23" s="536" t="s">
        <v>404</v>
      </c>
      <c r="C23" s="535">
        <v>61347</v>
      </c>
      <c r="D23" s="535">
        <v>67517</v>
      </c>
      <c r="E23" s="534">
        <v>63663</v>
      </c>
      <c r="F23" s="534">
        <v>58206</v>
      </c>
      <c r="G23" s="534">
        <v>49757</v>
      </c>
      <c r="H23" s="534">
        <v>47058</v>
      </c>
      <c r="I23" s="534">
        <v>48238</v>
      </c>
      <c r="J23" s="534">
        <v>42787</v>
      </c>
    </row>
    <row r="24" spans="2:10" ht="20.1" customHeight="1">
      <c r="B24" s="533" t="s">
        <v>403</v>
      </c>
      <c r="C24" s="532">
        <v>173491</v>
      </c>
      <c r="D24" s="532">
        <v>171224</v>
      </c>
      <c r="E24" s="532">
        <v>163705</v>
      </c>
      <c r="F24" s="532">
        <v>143441</v>
      </c>
      <c r="G24" s="532">
        <v>127476</v>
      </c>
      <c r="H24" s="532">
        <v>118310</v>
      </c>
      <c r="I24" s="532">
        <v>113541</v>
      </c>
      <c r="J24" s="532">
        <v>105223</v>
      </c>
    </row>
    <row r="25" spans="2:10" ht="20.1" customHeight="1">
      <c r="B25" s="546" t="s">
        <v>402</v>
      </c>
      <c r="C25" s="541"/>
      <c r="D25" s="541"/>
      <c r="E25" s="540"/>
      <c r="F25" s="539"/>
      <c r="G25" s="539"/>
      <c r="H25" s="539"/>
      <c r="I25" s="539"/>
      <c r="J25" s="539"/>
    </row>
    <row r="26" spans="2:10" ht="20.1" customHeight="1">
      <c r="B26" s="538" t="s">
        <v>401</v>
      </c>
      <c r="C26" s="469"/>
      <c r="D26" s="468"/>
      <c r="E26" s="489"/>
      <c r="F26" s="433"/>
      <c r="G26" s="433"/>
      <c r="H26" s="433" t="s">
        <v>269</v>
      </c>
      <c r="I26" s="433" t="s">
        <v>269</v>
      </c>
      <c r="J26" s="433"/>
    </row>
    <row r="27" spans="2:10" ht="20.1" customHeight="1">
      <c r="B27" s="202" t="s">
        <v>400</v>
      </c>
      <c r="C27" s="469">
        <v>5944</v>
      </c>
      <c r="D27" s="468">
        <v>5915</v>
      </c>
      <c r="E27" s="489">
        <v>5909</v>
      </c>
      <c r="F27" s="433">
        <v>5874</v>
      </c>
      <c r="G27" s="433">
        <v>5871</v>
      </c>
      <c r="H27" s="433">
        <v>5930</v>
      </c>
      <c r="I27" s="433">
        <v>5989</v>
      </c>
      <c r="J27" s="433">
        <v>6064</v>
      </c>
    </row>
    <row r="28" spans="2:10" ht="20.1" customHeight="1">
      <c r="B28" s="202" t="s">
        <v>399</v>
      </c>
      <c r="C28" s="469">
        <v>74449</v>
      </c>
      <c r="D28" s="468">
        <v>70116</v>
      </c>
      <c r="E28" s="489">
        <v>65430</v>
      </c>
      <c r="F28" s="433">
        <v>59772</v>
      </c>
      <c r="G28" s="433">
        <v>54680</v>
      </c>
      <c r="H28" s="433">
        <v>52947</v>
      </c>
      <c r="I28" s="433">
        <v>48797</v>
      </c>
      <c r="J28" s="433">
        <v>41460</v>
      </c>
    </row>
    <row r="29" spans="2:10" ht="20.1" customHeight="1">
      <c r="B29" s="202" t="s">
        <v>398</v>
      </c>
      <c r="C29" s="469">
        <v>-4385</v>
      </c>
      <c r="D29" s="468">
        <v>-1504</v>
      </c>
      <c r="E29" s="489">
        <v>-1004</v>
      </c>
      <c r="F29" s="433">
        <v>-2495</v>
      </c>
      <c r="G29" s="433">
        <v>-5069</v>
      </c>
      <c r="H29" s="433">
        <v>-4876</v>
      </c>
      <c r="I29" s="433">
        <v>-4396</v>
      </c>
      <c r="J29" s="433">
        <v>-1383</v>
      </c>
    </row>
    <row r="30" spans="2:10" ht="20.1" customHeight="1">
      <c r="B30" s="163" t="s">
        <v>397</v>
      </c>
      <c r="C30" s="467">
        <v>-3379</v>
      </c>
      <c r="D30" s="466">
        <v>-3342</v>
      </c>
      <c r="E30" s="486">
        <v>-3390</v>
      </c>
      <c r="F30" s="537">
        <v>-3503</v>
      </c>
      <c r="G30" s="537">
        <v>-3622</v>
      </c>
      <c r="H30" s="537">
        <v>-5009</v>
      </c>
      <c r="I30" s="537">
        <v>-5532</v>
      </c>
      <c r="J30" s="537">
        <v>-5820</v>
      </c>
    </row>
    <row r="31" spans="2:10" ht="20.1" customHeight="1">
      <c r="B31" s="536" t="s">
        <v>396</v>
      </c>
      <c r="C31" s="535">
        <v>72629</v>
      </c>
      <c r="D31" s="535">
        <v>71185</v>
      </c>
      <c r="E31" s="535">
        <v>66945</v>
      </c>
      <c r="F31" s="535">
        <v>59648</v>
      </c>
      <c r="G31" s="535">
        <v>51860</v>
      </c>
      <c r="H31" s="535">
        <v>48992</v>
      </c>
      <c r="I31" s="535">
        <v>44858</v>
      </c>
      <c r="J31" s="535">
        <v>40321</v>
      </c>
    </row>
    <row r="32" spans="2:10" ht="20.1" customHeight="1">
      <c r="B32" s="163" t="s">
        <v>395</v>
      </c>
      <c r="C32" s="545">
        <v>2281</v>
      </c>
      <c r="D32" s="544">
        <v>1280</v>
      </c>
      <c r="E32" s="486">
        <v>1352</v>
      </c>
      <c r="F32" s="537">
        <v>857</v>
      </c>
      <c r="G32" s="537">
        <v>987</v>
      </c>
      <c r="H32" s="537">
        <v>958</v>
      </c>
      <c r="I32" s="537">
        <v>842</v>
      </c>
      <c r="J32" s="537">
        <v>827</v>
      </c>
    </row>
    <row r="33" spans="2:10" ht="20.1" customHeight="1">
      <c r="B33" s="536" t="s">
        <v>394</v>
      </c>
      <c r="C33" s="535">
        <v>74910</v>
      </c>
      <c r="D33" s="535">
        <v>72465</v>
      </c>
      <c r="E33" s="535">
        <v>68297</v>
      </c>
      <c r="F33" s="535">
        <v>60505</v>
      </c>
      <c r="G33" s="535">
        <v>52847</v>
      </c>
      <c r="H33" s="535">
        <v>49950</v>
      </c>
      <c r="I33" s="535">
        <v>45700</v>
      </c>
      <c r="J33" s="535">
        <v>41148</v>
      </c>
    </row>
    <row r="34" spans="2:10" ht="20.1" customHeight="1">
      <c r="B34" s="543" t="s">
        <v>393</v>
      </c>
      <c r="C34" s="542"/>
      <c r="D34" s="541"/>
      <c r="E34" s="540"/>
      <c r="F34" s="539"/>
      <c r="G34" s="539"/>
      <c r="H34" s="539" t="s">
        <v>269</v>
      </c>
      <c r="I34" s="539" t="s">
        <v>269</v>
      </c>
      <c r="J34" s="539"/>
    </row>
    <row r="35" spans="2:10" ht="20.1" customHeight="1">
      <c r="B35" s="202" t="s">
        <v>360</v>
      </c>
      <c r="C35" s="469">
        <v>12943</v>
      </c>
      <c r="D35" s="468">
        <v>12132</v>
      </c>
      <c r="E35" s="489">
        <v>11855</v>
      </c>
      <c r="F35" s="433">
        <v>9625</v>
      </c>
      <c r="G35" s="433">
        <v>8674</v>
      </c>
      <c r="H35" s="433">
        <v>7973</v>
      </c>
      <c r="I35" s="433">
        <v>7933</v>
      </c>
      <c r="J35" s="433">
        <v>7139</v>
      </c>
    </row>
    <row r="36" spans="2:10" ht="20.1" customHeight="1">
      <c r="B36" s="202" t="s">
        <v>392</v>
      </c>
      <c r="C36" s="469">
        <v>3071</v>
      </c>
      <c r="D36" s="468">
        <v>3744</v>
      </c>
      <c r="E36" s="489">
        <v>3385</v>
      </c>
      <c r="F36" s="433">
        <v>2982</v>
      </c>
      <c r="G36" s="433">
        <v>2729</v>
      </c>
      <c r="H36" s="433">
        <v>2011</v>
      </c>
      <c r="I36" s="433">
        <v>2527</v>
      </c>
      <c r="J36" s="433">
        <v>2773</v>
      </c>
    </row>
    <row r="37" spans="2:10" ht="20.1" customHeight="1">
      <c r="B37" s="202" t="s">
        <v>391</v>
      </c>
      <c r="C37" s="469">
        <v>12701</v>
      </c>
      <c r="D37" s="468">
        <v>11585</v>
      </c>
      <c r="E37" s="489">
        <v>10909</v>
      </c>
      <c r="F37" s="433">
        <v>9098</v>
      </c>
      <c r="G37" s="433">
        <v>9381</v>
      </c>
      <c r="H37" s="433">
        <v>7858</v>
      </c>
      <c r="I37" s="433">
        <v>6843</v>
      </c>
      <c r="J37" s="433">
        <v>6467</v>
      </c>
    </row>
    <row r="38" spans="2:10" ht="20.1" customHeight="1">
      <c r="B38" s="163" t="s">
        <v>390</v>
      </c>
      <c r="C38" s="467">
        <v>25069</v>
      </c>
      <c r="D38" s="466">
        <v>22274</v>
      </c>
      <c r="E38" s="486">
        <v>22557</v>
      </c>
      <c r="F38" s="537">
        <v>20783</v>
      </c>
      <c r="G38" s="537">
        <v>19437</v>
      </c>
      <c r="H38" s="537">
        <v>16191</v>
      </c>
      <c r="I38" s="537">
        <v>14876</v>
      </c>
      <c r="J38" s="537">
        <v>14174</v>
      </c>
    </row>
    <row r="39" spans="2:10" ht="20.1" customHeight="1">
      <c r="B39" s="536" t="s">
        <v>389</v>
      </c>
      <c r="C39" s="535">
        <v>53784</v>
      </c>
      <c r="D39" s="535">
        <v>49735</v>
      </c>
      <c r="E39" s="535">
        <v>48706</v>
      </c>
      <c r="F39" s="535">
        <v>42488</v>
      </c>
      <c r="G39" s="535">
        <v>40221</v>
      </c>
      <c r="H39" s="535">
        <v>34033</v>
      </c>
      <c r="I39" s="535">
        <v>32179</v>
      </c>
      <c r="J39" s="535">
        <v>30553</v>
      </c>
    </row>
    <row r="40" spans="2:10" ht="20.1" customHeight="1">
      <c r="B40" s="538" t="s">
        <v>388</v>
      </c>
      <c r="C40" s="469"/>
      <c r="D40" s="468"/>
      <c r="E40" s="489"/>
      <c r="F40" s="433"/>
      <c r="G40" s="433"/>
      <c r="H40" s="433" t="s">
        <v>269</v>
      </c>
      <c r="I40" s="433" t="s">
        <v>269</v>
      </c>
      <c r="J40" s="433"/>
    </row>
    <row r="41" spans="2:10" ht="20.1" customHeight="1">
      <c r="B41" s="202" t="s">
        <v>387</v>
      </c>
      <c r="C41" s="469">
        <v>21958</v>
      </c>
      <c r="D41" s="468">
        <v>21648</v>
      </c>
      <c r="E41" s="489">
        <v>22086</v>
      </c>
      <c r="F41" s="433">
        <v>18450</v>
      </c>
      <c r="G41" s="433">
        <v>15383</v>
      </c>
      <c r="H41" s="433">
        <v>14815</v>
      </c>
      <c r="I41" s="433">
        <v>18183</v>
      </c>
      <c r="J41" s="433">
        <v>15080</v>
      </c>
    </row>
    <row r="42" spans="2:10" ht="20.1" customHeight="1">
      <c r="B42" s="202" t="s">
        <v>386</v>
      </c>
      <c r="C42" s="469">
        <v>13821</v>
      </c>
      <c r="D42" s="468">
        <v>14698</v>
      </c>
      <c r="E42" s="489">
        <v>14774</v>
      </c>
      <c r="F42" s="433">
        <v>11989</v>
      </c>
      <c r="G42" s="433">
        <v>11908</v>
      </c>
      <c r="H42" s="433">
        <v>11632</v>
      </c>
      <c r="I42" s="433">
        <v>12806</v>
      </c>
      <c r="J42" s="433">
        <v>12509</v>
      </c>
    </row>
    <row r="43" spans="2:10" ht="20.1" customHeight="1">
      <c r="B43" s="202" t="s">
        <v>385</v>
      </c>
      <c r="C43" s="469">
        <v>8116</v>
      </c>
      <c r="D43" s="468">
        <v>11016</v>
      </c>
      <c r="E43" s="489">
        <v>9675</v>
      </c>
      <c r="F43" s="433">
        <v>9653</v>
      </c>
      <c r="G43" s="433">
        <v>6994</v>
      </c>
      <c r="H43" s="433">
        <v>7722</v>
      </c>
      <c r="I43" s="433">
        <v>4613</v>
      </c>
      <c r="J43" s="433">
        <v>5858</v>
      </c>
    </row>
    <row r="44" spans="2:10" ht="20.1" customHeight="1">
      <c r="B44" s="202" t="s">
        <v>384</v>
      </c>
      <c r="C44" s="469">
        <v>276</v>
      </c>
      <c r="D44" s="468">
        <v>176</v>
      </c>
      <c r="E44" s="489">
        <v>167</v>
      </c>
      <c r="F44" s="433">
        <v>159</v>
      </c>
      <c r="G44" s="433">
        <v>123</v>
      </c>
      <c r="H44" s="433">
        <v>158</v>
      </c>
      <c r="I44" s="433">
        <v>60</v>
      </c>
      <c r="J44" s="433">
        <v>75</v>
      </c>
    </row>
    <row r="45" spans="2:10" ht="20.1" customHeight="1">
      <c r="B45" s="163" t="s">
        <v>383</v>
      </c>
      <c r="C45" s="520" t="s">
        <v>382</v>
      </c>
      <c r="D45" s="486" t="s">
        <v>381</v>
      </c>
      <c r="E45" s="486" t="s">
        <v>199</v>
      </c>
      <c r="F45" s="537" t="s">
        <v>380</v>
      </c>
      <c r="G45" s="537" t="s">
        <v>199</v>
      </c>
      <c r="H45" s="537" t="s">
        <v>199</v>
      </c>
      <c r="I45" s="537" t="s">
        <v>199</v>
      </c>
      <c r="J45" s="537" t="s">
        <v>199</v>
      </c>
    </row>
    <row r="46" spans="2:10" ht="20.1" customHeight="1">
      <c r="B46" s="536" t="s">
        <v>379</v>
      </c>
      <c r="C46" s="535">
        <v>44797</v>
      </c>
      <c r="D46" s="535">
        <v>49024</v>
      </c>
      <c r="E46" s="534">
        <v>46702</v>
      </c>
      <c r="F46" s="534">
        <v>40448</v>
      </c>
      <c r="G46" s="534">
        <v>34408</v>
      </c>
      <c r="H46" s="534">
        <v>34327</v>
      </c>
      <c r="I46" s="534">
        <v>35662</v>
      </c>
      <c r="J46" s="534">
        <v>33522</v>
      </c>
    </row>
    <row r="47" spans="2:10" ht="20.1" customHeight="1">
      <c r="B47" s="533" t="s">
        <v>378</v>
      </c>
      <c r="C47" s="532">
        <v>173491</v>
      </c>
      <c r="D47" s="532">
        <v>171224</v>
      </c>
      <c r="E47" s="532">
        <v>163705</v>
      </c>
      <c r="F47" s="532">
        <v>143441</v>
      </c>
      <c r="G47" s="532">
        <v>127476</v>
      </c>
      <c r="H47" s="532">
        <v>118310</v>
      </c>
      <c r="I47" s="532">
        <v>113541</v>
      </c>
      <c r="J47" s="532">
        <v>105223</v>
      </c>
    </row>
    <row r="48" spans="2:10" ht="20.1" customHeight="1">
      <c r="B48" s="531"/>
      <c r="C48" s="530"/>
      <c r="D48" s="530"/>
      <c r="E48" s="530"/>
      <c r="F48" s="530"/>
      <c r="G48" s="530"/>
      <c r="H48" s="530"/>
      <c r="I48" s="530"/>
      <c r="J48" s="530"/>
    </row>
    <row r="50" spans="2:10" ht="15.75">
      <c r="B50" s="1408" t="s">
        <v>377</v>
      </c>
      <c r="C50" s="1408"/>
      <c r="D50" s="1408"/>
      <c r="E50" s="1408"/>
      <c r="F50" s="1408"/>
      <c r="G50" s="1408"/>
      <c r="H50" s="1408"/>
      <c r="I50" s="1408"/>
      <c r="J50" s="1408"/>
    </row>
    <row r="51" spans="2:10" ht="26.1" customHeight="1">
      <c r="B51" s="1408" t="s">
        <v>376</v>
      </c>
      <c r="C51" s="1408"/>
      <c r="D51" s="1408"/>
      <c r="E51" s="1408"/>
      <c r="F51" s="1408"/>
      <c r="G51" s="1408"/>
      <c r="H51" s="1408"/>
      <c r="I51" s="1408"/>
      <c r="J51" s="1408"/>
    </row>
    <row r="52" spans="2:10" ht="24.95" customHeight="1">
      <c r="B52" s="1408" t="s">
        <v>375</v>
      </c>
      <c r="C52" s="1408"/>
      <c r="D52" s="1408"/>
      <c r="E52" s="1408"/>
      <c r="F52" s="1408"/>
      <c r="G52" s="1408"/>
      <c r="H52" s="1408"/>
      <c r="I52" s="1408"/>
      <c r="J52" s="1408"/>
    </row>
    <row r="53" spans="2:10" ht="26.1" customHeight="1">
      <c r="B53" s="1408" t="s">
        <v>374</v>
      </c>
      <c r="C53" s="1408"/>
      <c r="D53" s="1408"/>
      <c r="E53" s="1408"/>
      <c r="F53" s="1408"/>
      <c r="G53" s="1408"/>
      <c r="H53" s="1408"/>
      <c r="I53" s="1408"/>
      <c r="J53" s="1408"/>
    </row>
    <row r="54" spans="2:10" ht="25.5" customHeight="1">
      <c r="B54" s="1408" t="s">
        <v>373</v>
      </c>
      <c r="C54" s="1408"/>
      <c r="D54" s="1408"/>
      <c r="E54" s="1408"/>
      <c r="F54" s="1408"/>
      <c r="G54" s="1408"/>
      <c r="H54" s="1408"/>
      <c r="I54" s="1408"/>
      <c r="J54" s="1408"/>
    </row>
    <row r="55" spans="2:10" ht="40.5" customHeight="1">
      <c r="B55" s="1408" t="s">
        <v>372</v>
      </c>
      <c r="C55" s="1408"/>
      <c r="D55" s="1408"/>
      <c r="E55" s="1408"/>
      <c r="F55" s="1408"/>
      <c r="G55" s="1408"/>
      <c r="H55" s="1408"/>
      <c r="I55" s="1408"/>
      <c r="J55" s="1408"/>
    </row>
    <row r="56" spans="2:10" ht="20.1" customHeight="1">
      <c r="B56" s="1407"/>
      <c r="C56" s="1407"/>
      <c r="D56" s="1407"/>
      <c r="E56" s="1407"/>
      <c r="F56" s="1407"/>
      <c r="G56" s="1407"/>
      <c r="H56" s="1407"/>
      <c r="I56" s="1407"/>
      <c r="J56" s="1407"/>
    </row>
  </sheetData>
  <mergeCells count="8">
    <mergeCell ref="B56:J56"/>
    <mergeCell ref="B2:J2"/>
    <mergeCell ref="B52:J52"/>
    <mergeCell ref="B53:J53"/>
    <mergeCell ref="B54:J54"/>
    <mergeCell ref="B55:J55"/>
    <mergeCell ref="B50:J50"/>
    <mergeCell ref="B51:J51"/>
  </mergeCells>
  <printOptions/>
  <pageMargins left="0.7500000000000001" right="0.7500000000000001" top="1" bottom="1" header="0.5" footer="0.5"/>
  <pageSetup fitToHeight="1" fitToWidth="1" horizontalDpi="600" verticalDpi="600" orientation="portrait" paperSize="9" scale="53"/>
  <drawing r:id="rId1"/>
</worksheet>
</file>

<file path=xl/worksheets/sheet19.xml><?xml version="1.0" encoding="utf-8"?>
<worksheet xmlns="http://schemas.openxmlformats.org/spreadsheetml/2006/main" xmlns:r="http://schemas.openxmlformats.org/officeDocument/2006/relationships">
  <sheetPr>
    <tabColor theme="4"/>
    <pageSetUpPr fitToPage="1"/>
  </sheetPr>
  <dimension ref="B2:G56"/>
  <sheetViews>
    <sheetView showGridLines="0" zoomScale="80" zoomScaleNormal="80" workbookViewId="0" topLeftCell="A1">
      <selection activeCell="G47" sqref="G47"/>
    </sheetView>
  </sheetViews>
  <sheetFormatPr defaultColWidth="5.50390625" defaultRowHeight="19.5" customHeight="1"/>
  <cols>
    <col min="1" max="1" width="5.50390625" style="9" customWidth="1"/>
    <col min="2" max="2" width="59.00390625" style="9" customWidth="1"/>
    <col min="3" max="3" width="10.50390625" style="9" customWidth="1"/>
    <col min="4" max="7" width="10.50390625" style="525" customWidth="1"/>
    <col min="8" max="16384" width="5.50390625" style="9" customWidth="1"/>
  </cols>
  <sheetData>
    <row r="2" spans="2:7" ht="20.1" customHeight="1">
      <c r="B2" s="1392" t="str">
        <f>UPPER("Consolidated balance sheet")</f>
        <v>CONSOLIDATED BALANCE SHEET</v>
      </c>
      <c r="C2" s="1392"/>
      <c r="D2" s="1392"/>
      <c r="E2" s="1392"/>
      <c r="F2" s="1392"/>
      <c r="G2" s="1392"/>
    </row>
    <row r="4" spans="2:7" ht="20.1" customHeight="1">
      <c r="B4" s="483" t="s">
        <v>359</v>
      </c>
      <c r="D4" s="9"/>
      <c r="E4" s="9"/>
      <c r="F4" s="9"/>
      <c r="G4" s="9"/>
    </row>
    <row r="5" spans="2:7" ht="20.1" customHeight="1">
      <c r="B5" s="481" t="s">
        <v>190</v>
      </c>
      <c r="C5" s="438" t="s">
        <v>173</v>
      </c>
      <c r="D5" s="50" t="s">
        <v>441</v>
      </c>
      <c r="E5" s="438" t="s">
        <v>440</v>
      </c>
      <c r="F5" s="50">
        <v>2010</v>
      </c>
      <c r="G5" s="50">
        <v>2009</v>
      </c>
    </row>
    <row r="6" spans="2:7" ht="20.1" customHeight="1">
      <c r="B6" s="554" t="s">
        <v>423</v>
      </c>
      <c r="C6" s="566"/>
      <c r="D6" s="566"/>
      <c r="E6" s="566"/>
      <c r="F6" s="566"/>
      <c r="G6" s="566"/>
    </row>
    <row r="7" spans="2:7" ht="20.1" customHeight="1">
      <c r="B7" s="351" t="s">
        <v>422</v>
      </c>
      <c r="C7" s="565"/>
      <c r="D7" s="548"/>
      <c r="E7" s="548"/>
      <c r="F7" s="548"/>
      <c r="G7" s="548"/>
    </row>
    <row r="8" spans="2:7" ht="20.1" customHeight="1">
      <c r="B8" s="150" t="s">
        <v>421</v>
      </c>
      <c r="C8" s="456">
        <v>18395</v>
      </c>
      <c r="D8" s="489">
        <v>16965</v>
      </c>
      <c r="E8" s="489">
        <v>16062</v>
      </c>
      <c r="F8" s="489">
        <v>11915</v>
      </c>
      <c r="G8" s="489">
        <v>10825</v>
      </c>
    </row>
    <row r="9" spans="2:7" ht="20.1" customHeight="1">
      <c r="B9" s="150" t="s">
        <v>420</v>
      </c>
      <c r="C9" s="456">
        <v>104480</v>
      </c>
      <c r="D9" s="489">
        <v>91477</v>
      </c>
      <c r="E9" s="489">
        <v>83400</v>
      </c>
      <c r="F9" s="489">
        <v>73443</v>
      </c>
      <c r="G9" s="489">
        <v>74321</v>
      </c>
    </row>
    <row r="10" spans="2:7" ht="20.1" customHeight="1">
      <c r="B10" s="150" t="s">
        <v>419</v>
      </c>
      <c r="C10" s="456">
        <v>20417</v>
      </c>
      <c r="D10" s="489">
        <v>18153</v>
      </c>
      <c r="E10" s="489">
        <v>16814</v>
      </c>
      <c r="F10" s="489">
        <v>15388</v>
      </c>
      <c r="G10" s="489">
        <v>19627</v>
      </c>
    </row>
    <row r="11" spans="2:7" ht="20.1" customHeight="1">
      <c r="B11" s="150" t="s">
        <v>418</v>
      </c>
      <c r="C11" s="456">
        <v>1666</v>
      </c>
      <c r="D11" s="489">
        <v>1571</v>
      </c>
      <c r="E11" s="489">
        <v>4755</v>
      </c>
      <c r="F11" s="489">
        <v>6133</v>
      </c>
      <c r="G11" s="489">
        <v>1674</v>
      </c>
    </row>
    <row r="12" spans="2:7" ht="20.1" customHeight="1">
      <c r="B12" s="150" t="s">
        <v>417</v>
      </c>
      <c r="C12" s="456">
        <v>1418</v>
      </c>
      <c r="D12" s="489">
        <v>2145</v>
      </c>
      <c r="E12" s="489">
        <v>2557</v>
      </c>
      <c r="F12" s="489">
        <v>2499</v>
      </c>
      <c r="G12" s="489">
        <v>1477</v>
      </c>
    </row>
    <row r="13" spans="2:7" ht="20.1" customHeight="1">
      <c r="B13" s="150" t="s">
        <v>360</v>
      </c>
      <c r="C13" s="456">
        <v>3838</v>
      </c>
      <c r="D13" s="489">
        <v>2982</v>
      </c>
      <c r="E13" s="489">
        <v>2653</v>
      </c>
      <c r="F13" s="489">
        <v>2110</v>
      </c>
      <c r="G13" s="489">
        <v>1966</v>
      </c>
    </row>
    <row r="14" spans="2:7" ht="20.1" customHeight="1">
      <c r="B14" s="391" t="s">
        <v>416</v>
      </c>
      <c r="C14" s="453">
        <v>4406</v>
      </c>
      <c r="D14" s="486">
        <v>3513</v>
      </c>
      <c r="E14" s="486">
        <v>3179</v>
      </c>
      <c r="F14" s="486">
        <v>2404</v>
      </c>
      <c r="G14" s="486">
        <v>2073</v>
      </c>
    </row>
    <row r="15" spans="2:7" ht="20.1" customHeight="1">
      <c r="B15" s="560" t="s">
        <v>415</v>
      </c>
      <c r="C15" s="564">
        <v>154620</v>
      </c>
      <c r="D15" s="534">
        <v>136806</v>
      </c>
      <c r="E15" s="534">
        <v>129420</v>
      </c>
      <c r="F15" s="534">
        <v>113891</v>
      </c>
      <c r="G15" s="534">
        <v>111962</v>
      </c>
    </row>
    <row r="16" spans="2:7" ht="20.1" customHeight="1">
      <c r="B16" s="351" t="s">
        <v>414</v>
      </c>
      <c r="C16" s="456"/>
      <c r="D16" s="489"/>
      <c r="E16" s="489"/>
      <c r="F16" s="489"/>
      <c r="G16" s="489"/>
    </row>
    <row r="17" spans="2:7" ht="20.1" customHeight="1">
      <c r="B17" s="150" t="s">
        <v>413</v>
      </c>
      <c r="C17" s="456">
        <v>22097</v>
      </c>
      <c r="D17" s="489">
        <v>22954</v>
      </c>
      <c r="E17" s="489">
        <v>23447</v>
      </c>
      <c r="F17" s="489">
        <v>20845</v>
      </c>
      <c r="G17" s="489">
        <v>19977</v>
      </c>
    </row>
    <row r="18" spans="2:7" ht="20.1" customHeight="1">
      <c r="B18" s="150" t="s">
        <v>412</v>
      </c>
      <c r="C18" s="456">
        <v>23422</v>
      </c>
      <c r="D18" s="489">
        <v>25339</v>
      </c>
      <c r="E18" s="489">
        <v>25941</v>
      </c>
      <c r="F18" s="489">
        <v>24264</v>
      </c>
      <c r="G18" s="489">
        <v>22645</v>
      </c>
    </row>
    <row r="19" spans="2:7" ht="20.1" customHeight="1">
      <c r="B19" s="150" t="s">
        <v>411</v>
      </c>
      <c r="C19" s="456">
        <v>14892</v>
      </c>
      <c r="D19" s="489">
        <v>13307</v>
      </c>
      <c r="E19" s="489">
        <v>13932</v>
      </c>
      <c r="F19" s="489">
        <v>9999</v>
      </c>
      <c r="G19" s="489">
        <v>11810</v>
      </c>
    </row>
    <row r="20" spans="2:7" ht="20.1" customHeight="1">
      <c r="B20" s="150" t="s">
        <v>410</v>
      </c>
      <c r="C20" s="456">
        <v>739</v>
      </c>
      <c r="D20" s="489">
        <v>2061</v>
      </c>
      <c r="E20" s="489">
        <v>906</v>
      </c>
      <c r="F20" s="489">
        <v>1610</v>
      </c>
      <c r="G20" s="489">
        <v>448</v>
      </c>
    </row>
    <row r="21" spans="2:7" ht="20.1" customHeight="1">
      <c r="B21" s="150" t="s">
        <v>409</v>
      </c>
      <c r="C21" s="456">
        <v>20200</v>
      </c>
      <c r="D21" s="489">
        <v>20409</v>
      </c>
      <c r="E21" s="489">
        <v>18147</v>
      </c>
      <c r="F21" s="489">
        <v>19360</v>
      </c>
      <c r="G21" s="489">
        <v>16800</v>
      </c>
    </row>
    <row r="22" spans="2:7" ht="20.1" customHeight="1">
      <c r="B22" s="391" t="s">
        <v>408</v>
      </c>
      <c r="C22" s="453" t="s">
        <v>439</v>
      </c>
      <c r="D22" s="562" t="s">
        <v>438</v>
      </c>
      <c r="E22" s="563" t="s">
        <v>199</v>
      </c>
      <c r="F22" s="562" t="s">
        <v>437</v>
      </c>
      <c r="G22" s="486" t="s">
        <v>199</v>
      </c>
    </row>
    <row r="23" spans="2:7" ht="20.1" customHeight="1">
      <c r="B23" s="560" t="s">
        <v>404</v>
      </c>
      <c r="C23" s="534">
        <v>84603</v>
      </c>
      <c r="D23" s="534">
        <v>89080</v>
      </c>
      <c r="E23" s="534">
        <v>82373</v>
      </c>
      <c r="F23" s="534">
        <v>77775</v>
      </c>
      <c r="G23" s="534">
        <v>71680</v>
      </c>
    </row>
    <row r="24" spans="2:7" ht="20.1" customHeight="1">
      <c r="B24" s="559" t="s">
        <v>403</v>
      </c>
      <c r="C24" s="558">
        <v>239223</v>
      </c>
      <c r="D24" s="558">
        <v>225886</v>
      </c>
      <c r="E24" s="558">
        <v>211793</v>
      </c>
      <c r="F24" s="558">
        <v>191666</v>
      </c>
      <c r="G24" s="558">
        <v>183642</v>
      </c>
    </row>
    <row r="25" spans="2:7" ht="20.1" customHeight="1">
      <c r="B25" s="554" t="s">
        <v>436</v>
      </c>
      <c r="C25" s="540"/>
      <c r="D25" s="540"/>
      <c r="E25" s="540"/>
      <c r="F25" s="540"/>
      <c r="G25" s="540"/>
    </row>
    <row r="26" spans="2:7" ht="20.1" customHeight="1">
      <c r="B26" s="351" t="s">
        <v>435</v>
      </c>
      <c r="C26" s="456"/>
      <c r="D26" s="489"/>
      <c r="E26" s="489"/>
      <c r="F26" s="489"/>
      <c r="G26" s="489"/>
    </row>
    <row r="27" spans="2:7" ht="20.1" customHeight="1">
      <c r="B27" s="150" t="s">
        <v>400</v>
      </c>
      <c r="C27" s="456">
        <v>7493</v>
      </c>
      <c r="D27" s="489">
        <v>7454</v>
      </c>
      <c r="E27" s="489">
        <v>7447</v>
      </c>
      <c r="F27" s="489">
        <v>7398</v>
      </c>
      <c r="G27" s="489">
        <v>7394</v>
      </c>
    </row>
    <row r="28" spans="2:7" ht="20.1" customHeight="1">
      <c r="B28" s="150" t="s">
        <v>399</v>
      </c>
      <c r="C28" s="456">
        <v>98254</v>
      </c>
      <c r="D28" s="489">
        <v>92485</v>
      </c>
      <c r="E28" s="489">
        <v>86461</v>
      </c>
      <c r="F28" s="489">
        <v>78119</v>
      </c>
      <c r="G28" s="489">
        <v>70618</v>
      </c>
    </row>
    <row r="29" spans="2:7" ht="20.1" customHeight="1">
      <c r="B29" s="150" t="s">
        <v>398</v>
      </c>
      <c r="C29" s="456">
        <v>-1203</v>
      </c>
      <c r="D29" s="489">
        <v>-1696</v>
      </c>
      <c r="E29" s="489">
        <v>-2884</v>
      </c>
      <c r="F29" s="489">
        <v>-1291</v>
      </c>
      <c r="G29" s="489">
        <v>1397</v>
      </c>
    </row>
    <row r="30" spans="2:7" ht="20.1" customHeight="1">
      <c r="B30" s="391" t="s">
        <v>397</v>
      </c>
      <c r="C30" s="453">
        <v>-4303</v>
      </c>
      <c r="D30" s="486">
        <v>-4274</v>
      </c>
      <c r="E30" s="486">
        <v>-4357</v>
      </c>
      <c r="F30" s="486">
        <v>-4524</v>
      </c>
      <c r="G30" s="486">
        <v>-4699</v>
      </c>
    </row>
    <row r="31" spans="2:7" ht="20.1" customHeight="1">
      <c r="B31" s="560" t="s">
        <v>396</v>
      </c>
      <c r="C31" s="564">
        <v>100241</v>
      </c>
      <c r="D31" s="534">
        <v>93969</v>
      </c>
      <c r="E31" s="534">
        <v>86667</v>
      </c>
      <c r="F31" s="534">
        <v>79702</v>
      </c>
      <c r="G31" s="534">
        <v>74710</v>
      </c>
    </row>
    <row r="32" spans="2:7" ht="20.1" customHeight="1">
      <c r="B32" s="391" t="s">
        <v>395</v>
      </c>
      <c r="C32" s="453">
        <v>3138</v>
      </c>
      <c r="D32" s="486">
        <v>1689</v>
      </c>
      <c r="E32" s="486">
        <v>1749</v>
      </c>
      <c r="F32" s="486">
        <v>1144</v>
      </c>
      <c r="G32" s="486">
        <v>1421</v>
      </c>
    </row>
    <row r="33" spans="2:7" ht="20.1" customHeight="1">
      <c r="B33" s="560" t="s">
        <v>394</v>
      </c>
      <c r="C33" s="564">
        <v>103379</v>
      </c>
      <c r="D33" s="534">
        <v>95658</v>
      </c>
      <c r="E33" s="534">
        <v>88416</v>
      </c>
      <c r="F33" s="534">
        <v>80846</v>
      </c>
      <c r="G33" s="534">
        <v>76131</v>
      </c>
    </row>
    <row r="34" spans="2:7" ht="20.1" customHeight="1">
      <c r="B34" s="351" t="s">
        <v>393</v>
      </c>
      <c r="C34" s="456"/>
      <c r="D34" s="489"/>
      <c r="E34" s="489"/>
      <c r="F34" s="489"/>
      <c r="G34" s="489"/>
    </row>
    <row r="35" spans="2:7" ht="20.1" customHeight="1">
      <c r="B35" s="150" t="s">
        <v>360</v>
      </c>
      <c r="C35" s="456">
        <v>17850</v>
      </c>
      <c r="D35" s="489">
        <v>16006</v>
      </c>
      <c r="E35" s="489">
        <v>15340</v>
      </c>
      <c r="F35" s="489">
        <v>12861</v>
      </c>
      <c r="G35" s="489">
        <v>12496</v>
      </c>
    </row>
    <row r="36" spans="2:7" ht="20.1" customHeight="1">
      <c r="B36" s="150" t="s">
        <v>392</v>
      </c>
      <c r="C36" s="456">
        <v>4235</v>
      </c>
      <c r="D36" s="489">
        <v>4939</v>
      </c>
      <c r="E36" s="489">
        <v>4380</v>
      </c>
      <c r="F36" s="489">
        <v>3985</v>
      </c>
      <c r="G36" s="489">
        <v>3931</v>
      </c>
    </row>
    <row r="37" spans="2:7" ht="20.1" customHeight="1">
      <c r="B37" s="150" t="s">
        <v>391</v>
      </c>
      <c r="C37" s="456">
        <v>17517</v>
      </c>
      <c r="D37" s="489">
        <v>15285</v>
      </c>
      <c r="E37" s="489">
        <v>14114</v>
      </c>
      <c r="F37" s="489">
        <v>12157</v>
      </c>
      <c r="G37" s="489">
        <v>13514</v>
      </c>
    </row>
    <row r="38" spans="2:7" ht="20.1" customHeight="1">
      <c r="B38" s="391" t="s">
        <v>390</v>
      </c>
      <c r="C38" s="453">
        <v>34574</v>
      </c>
      <c r="D38" s="486">
        <v>29392</v>
      </c>
      <c r="E38" s="486">
        <v>29186</v>
      </c>
      <c r="F38" s="486">
        <v>27770</v>
      </c>
      <c r="G38" s="486">
        <v>28001</v>
      </c>
    </row>
    <row r="39" spans="2:7" ht="20.1" customHeight="1">
      <c r="B39" s="560" t="s">
        <v>389</v>
      </c>
      <c r="C39" s="564">
        <v>74176</v>
      </c>
      <c r="D39" s="534">
        <v>65622</v>
      </c>
      <c r="E39" s="534">
        <v>63020</v>
      </c>
      <c r="F39" s="534">
        <v>56772</v>
      </c>
      <c r="G39" s="534">
        <v>57942</v>
      </c>
    </row>
    <row r="40" spans="2:7" ht="20.1" customHeight="1">
      <c r="B40" s="351" t="s">
        <v>388</v>
      </c>
      <c r="C40" s="456"/>
      <c r="D40" s="489"/>
      <c r="E40" s="489"/>
      <c r="F40" s="489"/>
      <c r="G40" s="489"/>
    </row>
    <row r="41" spans="2:7" ht="20.1" customHeight="1">
      <c r="B41" s="150" t="s">
        <v>387</v>
      </c>
      <c r="C41" s="456">
        <v>30282</v>
      </c>
      <c r="D41" s="489">
        <v>28563</v>
      </c>
      <c r="E41" s="489">
        <v>28577</v>
      </c>
      <c r="F41" s="489">
        <v>24653</v>
      </c>
      <c r="G41" s="489">
        <v>22161</v>
      </c>
    </row>
    <row r="42" spans="2:7" ht="20.1" customHeight="1">
      <c r="B42" s="150" t="s">
        <v>386</v>
      </c>
      <c r="C42" s="456">
        <v>18948</v>
      </c>
      <c r="D42" s="489">
        <v>19316</v>
      </c>
      <c r="E42" s="489">
        <v>19045</v>
      </c>
      <c r="F42" s="489">
        <v>16020</v>
      </c>
      <c r="G42" s="489">
        <v>17155</v>
      </c>
    </row>
    <row r="43" spans="2:7" ht="20.1" customHeight="1">
      <c r="B43" s="150" t="s">
        <v>385</v>
      </c>
      <c r="C43" s="456">
        <v>11193</v>
      </c>
      <c r="D43" s="489">
        <v>14535</v>
      </c>
      <c r="E43" s="489">
        <v>12519</v>
      </c>
      <c r="F43" s="489">
        <v>12898</v>
      </c>
      <c r="G43" s="489">
        <v>10076</v>
      </c>
    </row>
    <row r="44" spans="2:7" ht="20.1" customHeight="1">
      <c r="B44" s="150" t="s">
        <v>384</v>
      </c>
      <c r="C44" s="456">
        <v>381</v>
      </c>
      <c r="D44" s="489">
        <v>232</v>
      </c>
      <c r="E44" s="489">
        <v>216</v>
      </c>
      <c r="F44" s="489">
        <v>212</v>
      </c>
      <c r="G44" s="489">
        <v>177</v>
      </c>
    </row>
    <row r="45" spans="2:7" ht="20.1" customHeight="1">
      <c r="B45" s="391" t="s">
        <v>383</v>
      </c>
      <c r="C45" s="453" t="s">
        <v>434</v>
      </c>
      <c r="D45" s="562" t="s">
        <v>433</v>
      </c>
      <c r="E45" s="563" t="s">
        <v>199</v>
      </c>
      <c r="F45" s="562" t="s">
        <v>432</v>
      </c>
      <c r="G45" s="561" t="s">
        <v>199</v>
      </c>
    </row>
    <row r="46" spans="2:7" ht="20.1" customHeight="1">
      <c r="B46" s="560" t="s">
        <v>379</v>
      </c>
      <c r="C46" s="534">
        <v>61668</v>
      </c>
      <c r="D46" s="534">
        <v>64606</v>
      </c>
      <c r="E46" s="534">
        <v>60357</v>
      </c>
      <c r="F46" s="534">
        <v>54047</v>
      </c>
      <c r="G46" s="534">
        <v>49568</v>
      </c>
    </row>
    <row r="47" spans="2:7" ht="20.1" customHeight="1">
      <c r="B47" s="559" t="s">
        <v>378</v>
      </c>
      <c r="C47" s="558">
        <v>239223</v>
      </c>
      <c r="D47" s="558">
        <v>225886</v>
      </c>
      <c r="E47" s="558">
        <v>211793</v>
      </c>
      <c r="F47" s="558">
        <v>191666</v>
      </c>
      <c r="G47" s="558">
        <v>183642</v>
      </c>
    </row>
    <row r="49" spans="2:7" ht="20.1" customHeight="1">
      <c r="B49" s="14" t="s">
        <v>431</v>
      </c>
      <c r="D49" s="9"/>
      <c r="E49" s="9"/>
      <c r="F49" s="15"/>
      <c r="G49" s="15"/>
    </row>
    <row r="50" spans="2:7" ht="14.1" customHeight="1">
      <c r="B50" s="1407" t="s">
        <v>430</v>
      </c>
      <c r="C50" s="1407"/>
      <c r="D50" s="1407"/>
      <c r="E50" s="1407"/>
      <c r="F50" s="1407"/>
      <c r="G50" s="1407"/>
    </row>
    <row r="51" spans="2:7" ht="15.75">
      <c r="B51" s="1408" t="s">
        <v>429</v>
      </c>
      <c r="C51" s="1408"/>
      <c r="D51" s="1408"/>
      <c r="E51" s="1408"/>
      <c r="F51" s="1408"/>
      <c r="G51" s="1408"/>
    </row>
    <row r="52" spans="2:7" ht="24.75" customHeight="1">
      <c r="B52" s="1408" t="s">
        <v>428</v>
      </c>
      <c r="C52" s="1408"/>
      <c r="D52" s="1408"/>
      <c r="E52" s="1408"/>
      <c r="F52" s="1408"/>
      <c r="G52" s="1408"/>
    </row>
    <row r="53" spans="2:7" ht="24.95" customHeight="1">
      <c r="B53" s="1407" t="s">
        <v>427</v>
      </c>
      <c r="C53" s="1407"/>
      <c r="D53" s="1407"/>
      <c r="E53" s="1407"/>
      <c r="F53" s="1407"/>
      <c r="G53" s="1407"/>
    </row>
    <row r="54" spans="2:7" ht="24" customHeight="1">
      <c r="B54" s="1407" t="s">
        <v>426</v>
      </c>
      <c r="C54" s="1407"/>
      <c r="D54" s="1407"/>
      <c r="E54" s="1407"/>
      <c r="F54" s="1407"/>
      <c r="G54" s="1407"/>
    </row>
    <row r="55" spans="2:7" ht="24.95" customHeight="1">
      <c r="B55" s="1407" t="s">
        <v>425</v>
      </c>
      <c r="C55" s="1407"/>
      <c r="D55" s="1407"/>
      <c r="E55" s="1407"/>
      <c r="F55" s="1407"/>
      <c r="G55" s="1407"/>
    </row>
    <row r="56" spans="2:7" ht="32.25" customHeight="1">
      <c r="B56" s="1407" t="s">
        <v>424</v>
      </c>
      <c r="C56" s="1407"/>
      <c r="D56" s="1407"/>
      <c r="E56" s="1407"/>
      <c r="F56" s="1407"/>
      <c r="G56" s="1407"/>
    </row>
  </sheetData>
  <mergeCells count="8">
    <mergeCell ref="B56:G56"/>
    <mergeCell ref="B2:G2"/>
    <mergeCell ref="B50:G50"/>
    <mergeCell ref="B53:G53"/>
    <mergeCell ref="B54:G54"/>
    <mergeCell ref="B55:G55"/>
    <mergeCell ref="B51:G51"/>
    <mergeCell ref="B52:G52"/>
  </mergeCells>
  <printOptions/>
  <pageMargins left="0.7500000000000001" right="0.7500000000000001" top="1" bottom="1" header="0.5" footer="0.5"/>
  <pageSetup fitToHeight="1" fitToWidth="1" horizontalDpi="600" verticalDpi="600" orientation="portrait" paperSize="9" scale="59"/>
  <drawing r:id="rId1"/>
</worksheet>
</file>

<file path=xl/worksheets/sheet2.xml><?xml version="1.0" encoding="utf-8"?>
<worksheet xmlns="http://schemas.openxmlformats.org/spreadsheetml/2006/main" xmlns:r="http://schemas.openxmlformats.org/officeDocument/2006/relationships">
  <sheetPr>
    <tabColor theme="4"/>
  </sheetPr>
  <dimension ref="B2:M10"/>
  <sheetViews>
    <sheetView showGridLines="0" workbookViewId="0" topLeftCell="A1">
      <selection activeCell="B2" sqref="B2:M2"/>
    </sheetView>
  </sheetViews>
  <sheetFormatPr defaultColWidth="10.875" defaultRowHeight="15.75"/>
  <cols>
    <col min="1" max="8" width="10.875" style="9" customWidth="1"/>
    <col min="9" max="9" width="22.375" style="9" customWidth="1"/>
    <col min="10" max="16384" width="10.875" style="9" customWidth="1"/>
  </cols>
  <sheetData>
    <row r="2" spans="2:13" ht="15.75">
      <c r="B2" s="1392" t="s">
        <v>118</v>
      </c>
      <c r="C2" s="1392"/>
      <c r="D2" s="1392"/>
      <c r="E2" s="1392"/>
      <c r="F2" s="1392"/>
      <c r="G2" s="1392"/>
      <c r="H2" s="1392"/>
      <c r="I2" s="1392"/>
      <c r="J2" s="1392"/>
      <c r="K2" s="1392"/>
      <c r="L2" s="1392"/>
      <c r="M2" s="1392"/>
    </row>
    <row r="3" ht="15.75">
      <c r="B3" s="8"/>
    </row>
    <row r="4" spans="2:9" ht="15.75">
      <c r="B4" s="1393" t="s">
        <v>119</v>
      </c>
      <c r="C4" s="1393"/>
      <c r="D4" s="1393"/>
      <c r="E4" s="1393"/>
      <c r="F4" s="1393"/>
      <c r="G4" s="1393"/>
      <c r="H4" s="1393"/>
      <c r="I4" s="1393"/>
    </row>
    <row r="5" spans="2:9" ht="15.75">
      <c r="B5" s="1393"/>
      <c r="C5" s="1393"/>
      <c r="D5" s="1393"/>
      <c r="E5" s="1393"/>
      <c r="F5" s="1393"/>
      <c r="G5" s="1393"/>
      <c r="H5" s="1393"/>
      <c r="I5" s="1393"/>
    </row>
    <row r="6" spans="2:9" ht="50.1" customHeight="1">
      <c r="B6" s="1393"/>
      <c r="C6" s="1393"/>
      <c r="D6" s="1393"/>
      <c r="E6" s="1393"/>
      <c r="F6" s="1393"/>
      <c r="G6" s="1393"/>
      <c r="H6" s="1393"/>
      <c r="I6" s="1393"/>
    </row>
    <row r="8" spans="2:9" ht="15.75">
      <c r="B8" s="1393" t="s">
        <v>120</v>
      </c>
      <c r="C8" s="1393"/>
      <c r="D8" s="1393"/>
      <c r="E8" s="1393"/>
      <c r="F8" s="1393"/>
      <c r="G8" s="1393"/>
      <c r="H8" s="1393"/>
      <c r="I8" s="1393"/>
    </row>
    <row r="9" spans="2:9" ht="15.75">
      <c r="B9" s="1393"/>
      <c r="C9" s="1393"/>
      <c r="D9" s="1393"/>
      <c r="E9" s="1393"/>
      <c r="F9" s="1393"/>
      <c r="G9" s="1393"/>
      <c r="H9" s="1393"/>
      <c r="I9" s="1393"/>
    </row>
    <row r="10" spans="2:9" ht="129.95" customHeight="1">
      <c r="B10" s="1393"/>
      <c r="C10" s="1393"/>
      <c r="D10" s="1393"/>
      <c r="E10" s="1393"/>
      <c r="F10" s="1393"/>
      <c r="G10" s="1393"/>
      <c r="H10" s="1393"/>
      <c r="I10" s="1393"/>
    </row>
  </sheetData>
  <mergeCells count="3">
    <mergeCell ref="B2:M2"/>
    <mergeCell ref="B4:I6"/>
    <mergeCell ref="B8:I10"/>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sheetPr>
    <tabColor theme="4"/>
    <pageSetUpPr fitToPage="1"/>
  </sheetPr>
  <dimension ref="B2:M22"/>
  <sheetViews>
    <sheetView showGridLines="0" workbookViewId="0" topLeftCell="A10">
      <selection activeCell="C4" sqref="C4"/>
    </sheetView>
  </sheetViews>
  <sheetFormatPr defaultColWidth="10.875" defaultRowHeight="19.5" customHeight="1"/>
  <cols>
    <col min="1" max="1" width="5.50390625" style="9" customWidth="1"/>
    <col min="2" max="2" width="26.125" style="9" customWidth="1"/>
    <col min="3" max="13" width="10.875" style="525" customWidth="1"/>
    <col min="14" max="16384" width="10.875" style="9" customWidth="1"/>
  </cols>
  <sheetData>
    <row r="2" spans="2:6" ht="20.1" customHeight="1">
      <c r="B2" s="1392" t="str">
        <f>UPPER("Net tangible &amp; intangible assets by business segment")</f>
        <v>NET TANGIBLE &amp; INTANGIBLE ASSETS BY BUSINESS SEGMENT</v>
      </c>
      <c r="C2" s="1392"/>
      <c r="D2" s="1392"/>
      <c r="E2" s="1392"/>
      <c r="F2" s="1392"/>
    </row>
    <row r="3" ht="20.1" customHeight="1">
      <c r="B3" s="10"/>
    </row>
    <row r="4" spans="2:13" ht="20.1" customHeight="1">
      <c r="B4" s="483" t="s">
        <v>359</v>
      </c>
      <c r="C4" s="83" t="s">
        <v>357</v>
      </c>
      <c r="D4" s="482">
        <v>2013</v>
      </c>
      <c r="E4" s="482">
        <v>2012</v>
      </c>
      <c r="F4" s="482">
        <v>2011</v>
      </c>
      <c r="G4" s="9"/>
      <c r="H4" s="9"/>
      <c r="I4" s="9"/>
      <c r="J4" s="9"/>
      <c r="K4" s="9"/>
      <c r="L4" s="9"/>
      <c r="M4" s="9"/>
    </row>
    <row r="5" spans="2:13" ht="20.1" customHeight="1">
      <c r="B5" s="481" t="s">
        <v>358</v>
      </c>
      <c r="C5" s="480" t="s">
        <v>356</v>
      </c>
      <c r="D5" s="480" t="s">
        <v>355</v>
      </c>
      <c r="E5" s="480" t="s">
        <v>355</v>
      </c>
      <c r="F5" s="480" t="s">
        <v>355</v>
      </c>
      <c r="G5" s="9"/>
      <c r="H5" s="9"/>
      <c r="I5" s="9"/>
      <c r="J5" s="9"/>
      <c r="K5" s="9"/>
      <c r="L5" s="9"/>
      <c r="M5" s="9"/>
    </row>
    <row r="6" spans="2:13" ht="20.1" customHeight="1">
      <c r="B6" s="572" t="s">
        <v>180</v>
      </c>
      <c r="C6" s="571"/>
      <c r="D6" s="571"/>
      <c r="E6" s="549"/>
      <c r="F6" s="570"/>
      <c r="G6" s="9"/>
      <c r="H6" s="9"/>
      <c r="I6" s="9"/>
      <c r="J6" s="9"/>
      <c r="K6" s="9"/>
      <c r="L6" s="9"/>
      <c r="M6" s="9"/>
    </row>
    <row r="7" spans="2:13" ht="20.1" customHeight="1">
      <c r="B7" s="150" t="s">
        <v>443</v>
      </c>
      <c r="C7" s="491">
        <v>87548</v>
      </c>
      <c r="D7" s="491">
        <v>63481</v>
      </c>
      <c r="E7" s="490">
        <v>57137</v>
      </c>
      <c r="F7" s="489">
        <v>52500</v>
      </c>
      <c r="G7" s="9"/>
      <c r="H7" s="9"/>
      <c r="I7" s="9"/>
      <c r="J7" s="9"/>
      <c r="K7" s="9"/>
      <c r="L7" s="9"/>
      <c r="M7" s="9"/>
    </row>
    <row r="8" spans="2:13" ht="20.1" customHeight="1">
      <c r="B8" s="391" t="s">
        <v>442</v>
      </c>
      <c r="C8" s="488">
        <v>16119</v>
      </c>
      <c r="D8" s="488">
        <v>11688</v>
      </c>
      <c r="E8" s="487">
        <v>11173</v>
      </c>
      <c r="F8" s="486">
        <v>10749</v>
      </c>
      <c r="G8" s="9"/>
      <c r="H8" s="9"/>
      <c r="I8" s="9"/>
      <c r="J8" s="9"/>
      <c r="K8" s="9"/>
      <c r="L8" s="9"/>
      <c r="M8" s="9"/>
    </row>
    <row r="9" spans="2:13" ht="20.1" customHeight="1">
      <c r="B9" s="569" t="s">
        <v>194</v>
      </c>
      <c r="C9" s="568"/>
      <c r="D9" s="568"/>
      <c r="E9" s="567"/>
      <c r="F9" s="567"/>
      <c r="G9" s="9"/>
      <c r="H9" s="9"/>
      <c r="I9" s="9"/>
      <c r="J9" s="9"/>
      <c r="K9" s="9"/>
      <c r="L9" s="9"/>
      <c r="M9" s="9"/>
    </row>
    <row r="10" spans="2:13" ht="20.1" customHeight="1">
      <c r="B10" s="150" t="s">
        <v>443</v>
      </c>
      <c r="C10" s="491">
        <v>10991</v>
      </c>
      <c r="D10" s="491">
        <v>7970</v>
      </c>
      <c r="E10" s="490">
        <v>8215</v>
      </c>
      <c r="F10" s="489">
        <v>8128</v>
      </c>
      <c r="G10" s="9"/>
      <c r="H10" s="9"/>
      <c r="I10" s="9"/>
      <c r="J10" s="9"/>
      <c r="K10" s="9"/>
      <c r="L10" s="9"/>
      <c r="M10" s="9"/>
    </row>
    <row r="11" spans="2:13" ht="20.1" customHeight="1">
      <c r="B11" s="391" t="s">
        <v>442</v>
      </c>
      <c r="C11" s="488">
        <v>1416</v>
      </c>
      <c r="D11" s="488">
        <v>1028</v>
      </c>
      <c r="E11" s="487">
        <v>1005</v>
      </c>
      <c r="F11" s="486">
        <v>911</v>
      </c>
      <c r="G11" s="9"/>
      <c r="H11" s="9"/>
      <c r="I11" s="9"/>
      <c r="J11" s="9"/>
      <c r="K11" s="9"/>
      <c r="L11" s="9"/>
      <c r="M11" s="9"/>
    </row>
    <row r="12" spans="2:13" ht="20.1" customHeight="1">
      <c r="B12" s="569" t="s">
        <v>193</v>
      </c>
      <c r="C12" s="568"/>
      <c r="D12" s="568"/>
      <c r="E12" s="567"/>
      <c r="F12" s="567"/>
      <c r="G12" s="9"/>
      <c r="H12" s="9"/>
      <c r="I12" s="9"/>
      <c r="J12" s="9"/>
      <c r="K12" s="9"/>
      <c r="L12" s="9"/>
      <c r="M12" s="9"/>
    </row>
    <row r="13" spans="2:13" ht="20.1" customHeight="1">
      <c r="B13" s="150" t="s">
        <v>443</v>
      </c>
      <c r="C13" s="491">
        <v>5676</v>
      </c>
      <c r="D13" s="491">
        <v>4115</v>
      </c>
      <c r="E13" s="490">
        <v>3816</v>
      </c>
      <c r="F13" s="489">
        <v>3659</v>
      </c>
      <c r="G13" s="9"/>
      <c r="H13" s="9"/>
      <c r="I13" s="9"/>
      <c r="J13" s="9"/>
      <c r="K13" s="9"/>
      <c r="L13" s="9"/>
      <c r="M13" s="9"/>
    </row>
    <row r="14" spans="2:13" ht="20.1" customHeight="1">
      <c r="B14" s="391" t="s">
        <v>442</v>
      </c>
      <c r="C14" s="488">
        <v>765</v>
      </c>
      <c r="D14" s="488">
        <v>556</v>
      </c>
      <c r="E14" s="487">
        <v>617</v>
      </c>
      <c r="F14" s="486">
        <v>678</v>
      </c>
      <c r="G14" s="9"/>
      <c r="H14" s="9"/>
      <c r="I14" s="9"/>
      <c r="J14" s="9"/>
      <c r="K14" s="9"/>
      <c r="L14" s="9"/>
      <c r="M14" s="9"/>
    </row>
    <row r="15" spans="2:13" ht="20.1" customHeight="1">
      <c r="B15" s="569" t="s">
        <v>352</v>
      </c>
      <c r="C15" s="568"/>
      <c r="D15" s="568"/>
      <c r="E15" s="567"/>
      <c r="F15" s="567"/>
      <c r="G15" s="9"/>
      <c r="H15" s="9"/>
      <c r="I15" s="9"/>
      <c r="J15" s="9"/>
      <c r="K15" s="9"/>
      <c r="L15" s="9"/>
      <c r="M15" s="9"/>
    </row>
    <row r="16" spans="2:13" ht="20.1" customHeight="1">
      <c r="B16" s="150" t="s">
        <v>443</v>
      </c>
      <c r="C16" s="491">
        <v>265</v>
      </c>
      <c r="D16" s="491">
        <v>193</v>
      </c>
      <c r="E16" s="490">
        <v>164</v>
      </c>
      <c r="F16" s="489">
        <v>170</v>
      </c>
      <c r="G16" s="9"/>
      <c r="H16" s="9"/>
      <c r="I16" s="9"/>
      <c r="J16" s="9"/>
      <c r="K16" s="9"/>
      <c r="L16" s="9"/>
      <c r="M16" s="9"/>
    </row>
    <row r="17" spans="2:13" ht="20.1" customHeight="1">
      <c r="B17" s="391" t="s">
        <v>442</v>
      </c>
      <c r="C17" s="488">
        <v>95</v>
      </c>
      <c r="D17" s="488">
        <v>69</v>
      </c>
      <c r="E17" s="487">
        <v>63</v>
      </c>
      <c r="F17" s="486">
        <v>75</v>
      </c>
      <c r="G17" s="9"/>
      <c r="H17" s="9"/>
      <c r="I17" s="9"/>
      <c r="J17" s="9"/>
      <c r="K17" s="9"/>
      <c r="L17" s="9"/>
      <c r="M17" s="9"/>
    </row>
    <row r="18" spans="2:13" ht="20.1" customHeight="1">
      <c r="B18" s="465" t="s">
        <v>344</v>
      </c>
      <c r="C18" s="485">
        <v>122875</v>
      </c>
      <c r="D18" s="485">
        <v>89100</v>
      </c>
      <c r="E18" s="485">
        <v>82190</v>
      </c>
      <c r="F18" s="485">
        <v>76870</v>
      </c>
      <c r="G18" s="9"/>
      <c r="H18" s="9"/>
      <c r="I18" s="9"/>
      <c r="J18" s="9"/>
      <c r="K18" s="9"/>
      <c r="L18" s="9"/>
      <c r="M18" s="9"/>
    </row>
    <row r="19" spans="7:13" ht="20.1" customHeight="1">
      <c r="G19" s="9"/>
      <c r="H19" s="9"/>
      <c r="I19" s="9"/>
      <c r="J19" s="9"/>
      <c r="K19" s="9"/>
      <c r="L19" s="9"/>
      <c r="M19" s="9"/>
    </row>
    <row r="20" spans="2:13" ht="20.1" customHeight="1">
      <c r="B20" s="1396" t="s">
        <v>160</v>
      </c>
      <c r="C20" s="1396"/>
      <c r="D20" s="1396"/>
      <c r="E20" s="1396"/>
      <c r="F20" s="1396"/>
      <c r="G20" s="9"/>
      <c r="H20" s="9"/>
      <c r="I20" s="9"/>
      <c r="J20" s="9"/>
      <c r="K20" s="9"/>
      <c r="L20" s="9"/>
      <c r="M20" s="9"/>
    </row>
    <row r="21" spans="7:13" ht="20.1" customHeight="1">
      <c r="G21" s="9"/>
      <c r="H21" s="9"/>
      <c r="I21" s="9"/>
      <c r="J21" s="9"/>
      <c r="K21" s="9"/>
      <c r="L21" s="9"/>
      <c r="M21" s="9"/>
    </row>
    <row r="22" spans="7:13" ht="20.1" customHeight="1">
      <c r="G22" s="9"/>
      <c r="H22" s="9"/>
      <c r="I22" s="9"/>
      <c r="J22" s="9"/>
      <c r="K22" s="9"/>
      <c r="L22" s="9"/>
      <c r="M22" s="9"/>
    </row>
  </sheetData>
  <mergeCells count="2">
    <mergeCell ref="B2:F2"/>
    <mergeCell ref="B20:F20"/>
  </mergeCells>
  <printOptions/>
  <pageMargins left="0.7500000000000001" right="0.7500000000000001" top="1" bottom="1" header="0.5" footer="0.5"/>
  <pageSetup fitToHeight="1" fitToWidth="1" horizontalDpi="600" verticalDpi="600" orientation="portrait" paperSize="9"/>
  <ignoredErrors>
    <ignoredError sqref="C4" numberStoredAsText="1"/>
  </ignoredErrors>
  <drawing r:id="rId1"/>
</worksheet>
</file>

<file path=xl/worksheets/sheet21.xml><?xml version="1.0" encoding="utf-8"?>
<worksheet xmlns="http://schemas.openxmlformats.org/spreadsheetml/2006/main" xmlns:r="http://schemas.openxmlformats.org/officeDocument/2006/relationships">
  <sheetPr>
    <tabColor theme="4"/>
    <pageSetUpPr fitToPage="1"/>
  </sheetPr>
  <dimension ref="B2:N20"/>
  <sheetViews>
    <sheetView showGridLines="0" zoomScale="80" zoomScaleNormal="80" zoomScalePageLayoutView="80" workbookViewId="0" topLeftCell="A1">
      <selection activeCell="B20" sqref="B20:N20"/>
    </sheetView>
  </sheetViews>
  <sheetFormatPr defaultColWidth="10.875" defaultRowHeight="19.5" customHeight="1"/>
  <cols>
    <col min="1" max="1" width="5.50390625" style="9" customWidth="1"/>
    <col min="2" max="2" width="59.00390625" style="9" customWidth="1"/>
    <col min="3" max="14" width="10.50390625" style="525" customWidth="1"/>
    <col min="15" max="16384" width="10.875" style="9" customWidth="1"/>
  </cols>
  <sheetData>
    <row r="2" spans="2:14" ht="20.1" customHeight="1">
      <c r="B2" s="1392" t="str">
        <f>UPPER("Property, plant &amp; equipment")</f>
        <v>PROPERTY, PLANT &amp; EQUIPMENT</v>
      </c>
      <c r="C2" s="1392"/>
      <c r="D2" s="1392"/>
      <c r="E2" s="1392"/>
      <c r="F2" s="1392"/>
      <c r="G2" s="1392"/>
      <c r="H2" s="1392"/>
      <c r="I2" s="1392"/>
      <c r="J2" s="1392"/>
      <c r="K2" s="1392"/>
      <c r="L2" s="1392"/>
      <c r="M2" s="1392"/>
      <c r="N2" s="1392"/>
    </row>
    <row r="3" ht="20.1" customHeight="1">
      <c r="B3" s="10"/>
    </row>
    <row r="4" spans="3:14" ht="20.1" customHeight="1">
      <c r="C4" s="1406" t="s">
        <v>149</v>
      </c>
      <c r="D4" s="1406"/>
      <c r="E4" s="1406"/>
      <c r="F4" s="1406"/>
      <c r="G4" s="1406"/>
      <c r="H4" s="1406"/>
      <c r="I4" s="1406"/>
      <c r="J4" s="1406"/>
      <c r="K4" s="1406"/>
      <c r="L4" s="1406"/>
      <c r="M4" s="1406"/>
      <c r="N4" s="576" t="s">
        <v>148</v>
      </c>
    </row>
    <row r="5" spans="2:14" ht="20.1" customHeight="1">
      <c r="B5" s="483" t="s">
        <v>359</v>
      </c>
      <c r="C5" s="48" t="s">
        <v>357</v>
      </c>
      <c r="D5" s="48" t="s">
        <v>357</v>
      </c>
      <c r="E5" s="49">
        <v>2012</v>
      </c>
      <c r="F5" s="48">
        <v>2011</v>
      </c>
      <c r="G5" s="48">
        <v>2010</v>
      </c>
      <c r="H5" s="48">
        <v>2009</v>
      </c>
      <c r="I5" s="48">
        <v>2008</v>
      </c>
      <c r="J5" s="48">
        <v>2007</v>
      </c>
      <c r="K5" s="48">
        <v>2006</v>
      </c>
      <c r="L5" s="48">
        <v>2005</v>
      </c>
      <c r="M5" s="83">
        <v>2004</v>
      </c>
      <c r="N5" s="50">
        <v>2003</v>
      </c>
    </row>
    <row r="6" spans="2:14" ht="20.1" customHeight="1">
      <c r="B6" s="481" t="s">
        <v>358</v>
      </c>
      <c r="C6" s="471" t="s">
        <v>356</v>
      </c>
      <c r="D6" s="471" t="s">
        <v>456</v>
      </c>
      <c r="E6" s="471" t="s">
        <v>355</v>
      </c>
      <c r="F6" s="471" t="s">
        <v>355</v>
      </c>
      <c r="G6" s="471" t="s">
        <v>355</v>
      </c>
      <c r="H6" s="471" t="s">
        <v>355</v>
      </c>
      <c r="I6" s="471" t="s">
        <v>355</v>
      </c>
      <c r="J6" s="471" t="s">
        <v>355</v>
      </c>
      <c r="K6" s="471" t="s">
        <v>355</v>
      </c>
      <c r="L6" s="471" t="s">
        <v>355</v>
      </c>
      <c r="M6" s="83" t="s">
        <v>355</v>
      </c>
      <c r="N6" s="472" t="s">
        <v>355</v>
      </c>
    </row>
    <row r="7" spans="2:14" ht="20.1" customHeight="1">
      <c r="B7" s="150" t="s">
        <v>455</v>
      </c>
      <c r="C7" s="491">
        <v>51089</v>
      </c>
      <c r="D7" s="491">
        <v>37045</v>
      </c>
      <c r="E7" s="490">
        <v>30064</v>
      </c>
      <c r="F7" s="489">
        <v>29633</v>
      </c>
      <c r="G7" s="489">
        <v>26601</v>
      </c>
      <c r="H7" s="489">
        <v>26364</v>
      </c>
      <c r="I7" s="489">
        <v>22412</v>
      </c>
      <c r="J7" s="489">
        <v>21389</v>
      </c>
      <c r="K7" s="489">
        <v>20852</v>
      </c>
      <c r="L7" s="489">
        <v>20334</v>
      </c>
      <c r="M7" s="508">
        <v>17551</v>
      </c>
      <c r="N7" s="508">
        <v>19759</v>
      </c>
    </row>
    <row r="8" spans="2:14" ht="20.1" customHeight="1">
      <c r="B8" s="150" t="s">
        <v>454</v>
      </c>
      <c r="C8" s="491">
        <v>1432</v>
      </c>
      <c r="D8" s="491">
        <v>1038</v>
      </c>
      <c r="E8" s="490">
        <v>229</v>
      </c>
      <c r="F8" s="489">
        <v>209</v>
      </c>
      <c r="G8" s="489">
        <v>346</v>
      </c>
      <c r="H8" s="489">
        <v>181</v>
      </c>
      <c r="I8" s="489">
        <v>105</v>
      </c>
      <c r="J8" s="489">
        <v>47</v>
      </c>
      <c r="K8" s="489">
        <v>19</v>
      </c>
      <c r="L8" s="489">
        <v>7</v>
      </c>
      <c r="M8" s="508">
        <v>11</v>
      </c>
      <c r="N8" s="508">
        <v>284</v>
      </c>
    </row>
    <row r="9" spans="2:14" ht="20.1" customHeight="1">
      <c r="B9" s="391" t="s">
        <v>453</v>
      </c>
      <c r="C9" s="488">
        <v>34611</v>
      </c>
      <c r="D9" s="488">
        <v>25097</v>
      </c>
      <c r="E9" s="487">
        <v>26473</v>
      </c>
      <c r="F9" s="486">
        <v>21175</v>
      </c>
      <c r="G9" s="486">
        <v>14675</v>
      </c>
      <c r="H9" s="486">
        <v>10300</v>
      </c>
      <c r="I9" s="486">
        <v>9586</v>
      </c>
      <c r="J9" s="486">
        <v>7010</v>
      </c>
      <c r="K9" s="486">
        <v>7058</v>
      </c>
      <c r="L9" s="486">
        <v>6107</v>
      </c>
      <c r="M9" s="506">
        <v>4197</v>
      </c>
      <c r="N9" s="506">
        <v>2885</v>
      </c>
    </row>
    <row r="10" spans="2:14" ht="20.1" customHeight="1">
      <c r="B10" s="560" t="s">
        <v>452</v>
      </c>
      <c r="C10" s="534">
        <v>87132</v>
      </c>
      <c r="D10" s="534">
        <v>63180</v>
      </c>
      <c r="E10" s="534">
        <v>56766</v>
      </c>
      <c r="F10" s="534">
        <v>51017</v>
      </c>
      <c r="G10" s="534">
        <v>41622</v>
      </c>
      <c r="H10" s="534">
        <v>36845</v>
      </c>
      <c r="I10" s="534">
        <v>32103</v>
      </c>
      <c r="J10" s="534">
        <v>28446</v>
      </c>
      <c r="K10" s="534">
        <v>27929</v>
      </c>
      <c r="L10" s="534">
        <v>26448</v>
      </c>
      <c r="M10" s="575">
        <v>21759</v>
      </c>
      <c r="N10" s="574">
        <v>22928</v>
      </c>
    </row>
    <row r="11" spans="2:14" ht="20.1" customHeight="1">
      <c r="B11" s="150" t="s">
        <v>451</v>
      </c>
      <c r="C11" s="491">
        <v>1265</v>
      </c>
      <c r="D11" s="491">
        <v>917</v>
      </c>
      <c r="E11" s="490">
        <v>947</v>
      </c>
      <c r="F11" s="489">
        <v>948</v>
      </c>
      <c r="G11" s="489">
        <v>911</v>
      </c>
      <c r="H11" s="489">
        <v>1023</v>
      </c>
      <c r="I11" s="489">
        <v>1017</v>
      </c>
      <c r="J11" s="489">
        <v>1043</v>
      </c>
      <c r="K11" s="489">
        <v>1105</v>
      </c>
      <c r="L11" s="489">
        <v>1254</v>
      </c>
      <c r="M11" s="508">
        <v>1192</v>
      </c>
      <c r="N11" s="508">
        <v>1271</v>
      </c>
    </row>
    <row r="12" spans="2:14" ht="20.1" customHeight="1">
      <c r="B12" s="150" t="s">
        <v>450</v>
      </c>
      <c r="C12" s="491" t="s">
        <v>449</v>
      </c>
      <c r="D12" s="491">
        <v>6029</v>
      </c>
      <c r="E12" s="490">
        <v>6043</v>
      </c>
      <c r="F12" s="489">
        <v>7489</v>
      </c>
      <c r="G12" s="489">
        <v>6821</v>
      </c>
      <c r="H12" s="489">
        <v>7027</v>
      </c>
      <c r="I12" s="489">
        <v>6877</v>
      </c>
      <c r="J12" s="489">
        <v>6458</v>
      </c>
      <c r="K12" s="489">
        <v>6593</v>
      </c>
      <c r="L12" s="489">
        <v>6834</v>
      </c>
      <c r="M12" s="508">
        <v>5935</v>
      </c>
      <c r="N12" s="508">
        <v>5980</v>
      </c>
    </row>
    <row r="13" spans="2:14" ht="20.1" customHeight="1">
      <c r="B13" s="150" t="s">
        <v>448</v>
      </c>
      <c r="C13" s="491">
        <v>3180</v>
      </c>
      <c r="D13" s="491">
        <v>2306</v>
      </c>
      <c r="E13" s="490">
        <v>2317</v>
      </c>
      <c r="F13" s="489">
        <v>2110</v>
      </c>
      <c r="G13" s="489">
        <v>2271</v>
      </c>
      <c r="H13" s="489">
        <v>2435</v>
      </c>
      <c r="I13" s="489">
        <v>2298</v>
      </c>
      <c r="J13" s="489">
        <v>2075</v>
      </c>
      <c r="K13" s="489">
        <v>2103</v>
      </c>
      <c r="L13" s="489">
        <v>2374</v>
      </c>
      <c r="M13" s="508">
        <v>2291</v>
      </c>
      <c r="N13" s="508">
        <v>2455</v>
      </c>
    </row>
    <row r="14" spans="2:14" ht="20.1" customHeight="1">
      <c r="B14" s="150" t="s">
        <v>447</v>
      </c>
      <c r="C14" s="491">
        <v>1852</v>
      </c>
      <c r="D14" s="491">
        <v>1343</v>
      </c>
      <c r="E14" s="490">
        <v>1455</v>
      </c>
      <c r="F14" s="489">
        <v>1228</v>
      </c>
      <c r="G14" s="489">
        <v>1862</v>
      </c>
      <c r="H14" s="489">
        <v>2619</v>
      </c>
      <c r="I14" s="489">
        <v>2216</v>
      </c>
      <c r="J14" s="489">
        <v>1828</v>
      </c>
      <c r="K14" s="489">
        <v>1214</v>
      </c>
      <c r="L14" s="489">
        <v>1451</v>
      </c>
      <c r="M14" s="508">
        <v>1297</v>
      </c>
      <c r="N14" s="508">
        <v>1401</v>
      </c>
    </row>
    <row r="15" spans="2:14" ht="20.1" customHeight="1">
      <c r="B15" s="391" t="s">
        <v>363</v>
      </c>
      <c r="C15" s="488">
        <v>2736</v>
      </c>
      <c r="D15" s="488">
        <v>1984</v>
      </c>
      <c r="E15" s="487">
        <v>1804</v>
      </c>
      <c r="F15" s="486">
        <v>1665</v>
      </c>
      <c r="G15" s="486">
        <v>1477</v>
      </c>
      <c r="H15" s="486">
        <v>1641</v>
      </c>
      <c r="I15" s="486">
        <v>1631</v>
      </c>
      <c r="J15" s="486">
        <v>1617</v>
      </c>
      <c r="K15" s="486">
        <v>1632</v>
      </c>
      <c r="L15" s="486">
        <v>2207</v>
      </c>
      <c r="M15" s="506">
        <v>2431</v>
      </c>
      <c r="N15" s="506">
        <v>2251</v>
      </c>
    </row>
    <row r="16" spans="2:14" ht="20.1" customHeight="1">
      <c r="B16" s="560" t="s">
        <v>446</v>
      </c>
      <c r="C16" s="534">
        <v>17348</v>
      </c>
      <c r="D16" s="534">
        <v>12579</v>
      </c>
      <c r="E16" s="534">
        <v>12566</v>
      </c>
      <c r="F16" s="534">
        <v>13440</v>
      </c>
      <c r="G16" s="534">
        <v>13342</v>
      </c>
      <c r="H16" s="534">
        <v>14745</v>
      </c>
      <c r="I16" s="534">
        <v>14039</v>
      </c>
      <c r="J16" s="534">
        <v>13021</v>
      </c>
      <c r="K16" s="534">
        <v>12647</v>
      </c>
      <c r="L16" s="534">
        <v>14120</v>
      </c>
      <c r="M16" s="575">
        <v>13146</v>
      </c>
      <c r="N16" s="574">
        <v>13358</v>
      </c>
    </row>
    <row r="17" spans="2:14" ht="20.1" customHeight="1">
      <c r="B17" s="559" t="s">
        <v>445</v>
      </c>
      <c r="C17" s="558">
        <v>104480</v>
      </c>
      <c r="D17" s="558">
        <v>75759</v>
      </c>
      <c r="E17" s="558">
        <v>69332</v>
      </c>
      <c r="F17" s="558">
        <v>64457</v>
      </c>
      <c r="G17" s="558">
        <v>54964</v>
      </c>
      <c r="H17" s="558">
        <v>51590</v>
      </c>
      <c r="I17" s="558">
        <v>46142</v>
      </c>
      <c r="J17" s="558">
        <v>41467</v>
      </c>
      <c r="K17" s="558">
        <v>40576</v>
      </c>
      <c r="L17" s="558">
        <v>40568</v>
      </c>
      <c r="M17" s="573">
        <v>34905</v>
      </c>
      <c r="N17" s="573">
        <v>36286</v>
      </c>
    </row>
    <row r="19" spans="2:14" ht="14.1" customHeight="1">
      <c r="B19" s="1396" t="s">
        <v>177</v>
      </c>
      <c r="C19" s="1396"/>
      <c r="D19" s="1396"/>
      <c r="E19" s="1396"/>
      <c r="F19" s="1396"/>
      <c r="G19" s="1396"/>
      <c r="H19" s="1396"/>
      <c r="I19" s="1396"/>
      <c r="J19" s="1396"/>
      <c r="K19" s="1396"/>
      <c r="L19" s="1396"/>
      <c r="M19" s="1396"/>
      <c r="N19" s="1396"/>
    </row>
    <row r="20" spans="2:14" ht="14.1" customHeight="1">
      <c r="B20" s="1394" t="s">
        <v>444</v>
      </c>
      <c r="C20" s="1394"/>
      <c r="D20" s="1394"/>
      <c r="E20" s="1394"/>
      <c r="F20" s="1394"/>
      <c r="G20" s="1394"/>
      <c r="H20" s="1394"/>
      <c r="I20" s="1394"/>
      <c r="J20" s="1394"/>
      <c r="K20" s="1394"/>
      <c r="L20" s="1394"/>
      <c r="M20" s="1394"/>
      <c r="N20" s="1394"/>
    </row>
  </sheetData>
  <mergeCells count="4">
    <mergeCell ref="B2:N2"/>
    <mergeCell ref="C4:M4"/>
    <mergeCell ref="B19:N19"/>
    <mergeCell ref="B20:N20"/>
  </mergeCells>
  <printOptions/>
  <pageMargins left="0.7480314960629921" right="0.7480314960629921" top="0.984251968503937" bottom="0.984251968503937" header="0.5118110236220472" footer="0.5118110236220472"/>
  <pageSetup fitToHeight="1" fitToWidth="1" horizontalDpi="600" verticalDpi="600" orientation="landscape" paperSize="9" scale="62"/>
  <ignoredErrors>
    <ignoredError sqref="C5:D6" numberStoredAsText="1"/>
  </ignoredErrors>
  <drawing r:id="rId1"/>
</worksheet>
</file>

<file path=xl/worksheets/sheet22.xml><?xml version="1.0" encoding="utf-8"?>
<worksheet xmlns="http://schemas.openxmlformats.org/spreadsheetml/2006/main" xmlns:r="http://schemas.openxmlformats.org/officeDocument/2006/relationships">
  <sheetPr>
    <tabColor theme="4"/>
    <pageSetUpPr fitToPage="1"/>
  </sheetPr>
  <dimension ref="B2:G15"/>
  <sheetViews>
    <sheetView showGridLines="0" workbookViewId="0" topLeftCell="A1">
      <selection activeCell="C4" sqref="C4"/>
    </sheetView>
  </sheetViews>
  <sheetFormatPr defaultColWidth="10.875" defaultRowHeight="19.5" customHeight="1"/>
  <cols>
    <col min="1" max="1" width="5.50390625" style="9" customWidth="1"/>
    <col min="2" max="2" width="26.125" style="9" customWidth="1"/>
    <col min="3" max="16384" width="10.875" style="9" customWidth="1"/>
  </cols>
  <sheetData>
    <row r="2" spans="2:6" ht="20.1" customHeight="1">
      <c r="B2" s="1392" t="s">
        <v>460</v>
      </c>
      <c r="C2" s="1392"/>
      <c r="D2" s="1392"/>
      <c r="E2" s="1392"/>
      <c r="F2" s="1392"/>
    </row>
    <row r="3" ht="20.1" customHeight="1">
      <c r="B3" s="10"/>
    </row>
    <row r="4" spans="2:6" ht="20.1" customHeight="1">
      <c r="B4" s="483" t="s">
        <v>359</v>
      </c>
      <c r="C4" s="83" t="s">
        <v>357</v>
      </c>
      <c r="D4" s="482">
        <v>2013</v>
      </c>
      <c r="E4" s="480">
        <v>2012</v>
      </c>
      <c r="F4" s="482">
        <v>2011</v>
      </c>
    </row>
    <row r="5" spans="2:6" ht="20.1" customHeight="1">
      <c r="B5" s="481" t="s">
        <v>358</v>
      </c>
      <c r="C5" s="83" t="s">
        <v>459</v>
      </c>
      <c r="D5" s="480" t="s">
        <v>355</v>
      </c>
      <c r="E5" s="480" t="s">
        <v>355</v>
      </c>
      <c r="F5" s="480" t="s">
        <v>355</v>
      </c>
    </row>
    <row r="6" spans="2:6" ht="20.1" customHeight="1">
      <c r="B6" s="150" t="s">
        <v>180</v>
      </c>
      <c r="C6" s="479">
        <v>125218</v>
      </c>
      <c r="D6" s="479">
        <v>90792</v>
      </c>
      <c r="E6" s="478">
        <v>82614</v>
      </c>
      <c r="F6" s="433">
        <v>76274</v>
      </c>
    </row>
    <row r="7" spans="2:6" ht="20.1" customHeight="1">
      <c r="B7" s="150" t="s">
        <v>194</v>
      </c>
      <c r="C7" s="479">
        <v>17376</v>
      </c>
      <c r="D7" s="479">
        <v>12610</v>
      </c>
      <c r="E7" s="478">
        <v>12387</v>
      </c>
      <c r="F7" s="433">
        <v>12187</v>
      </c>
    </row>
    <row r="8" spans="2:6" ht="20.1" customHeight="1">
      <c r="B8" s="150" t="s">
        <v>193</v>
      </c>
      <c r="C8" s="479">
        <v>9468</v>
      </c>
      <c r="D8" s="479">
        <v>6880</v>
      </c>
      <c r="E8" s="478">
        <v>6431</v>
      </c>
      <c r="F8" s="433">
        <v>6280</v>
      </c>
    </row>
    <row r="9" spans="2:6" ht="20.1" customHeight="1">
      <c r="B9" s="391" t="s">
        <v>352</v>
      </c>
      <c r="C9" s="477">
        <v>1140</v>
      </c>
      <c r="D9" s="477">
        <v>834</v>
      </c>
      <c r="E9" s="476">
        <v>649</v>
      </c>
      <c r="F9" s="537">
        <v>3325</v>
      </c>
    </row>
    <row r="10" spans="2:7" ht="20.1" customHeight="1">
      <c r="B10" s="465" t="s">
        <v>344</v>
      </c>
      <c r="C10" s="517">
        <v>153202</v>
      </c>
      <c r="D10" s="517">
        <v>111116</v>
      </c>
      <c r="E10" s="580">
        <v>102081</v>
      </c>
      <c r="F10" s="580">
        <v>98066</v>
      </c>
      <c r="G10" s="58"/>
    </row>
    <row r="11" spans="4:6" ht="20.1" customHeight="1">
      <c r="D11" s="577"/>
      <c r="F11" s="537"/>
    </row>
    <row r="12" spans="2:6" ht="20.1" customHeight="1">
      <c r="B12" s="57"/>
      <c r="D12" s="577"/>
      <c r="F12" s="579"/>
    </row>
    <row r="13" spans="2:6" ht="14.1" customHeight="1">
      <c r="B13" s="1409" t="s">
        <v>458</v>
      </c>
      <c r="C13" s="1409"/>
      <c r="D13" s="1409"/>
      <c r="E13" s="1409"/>
      <c r="F13" s="1409"/>
    </row>
    <row r="14" spans="2:6" ht="14.1" customHeight="1">
      <c r="B14" s="1410" t="s">
        <v>457</v>
      </c>
      <c r="C14" s="1410"/>
      <c r="D14" s="1410"/>
      <c r="E14" s="1410"/>
      <c r="F14" s="1410"/>
    </row>
    <row r="15" ht="20.1" customHeight="1">
      <c r="D15" s="577"/>
    </row>
  </sheetData>
  <mergeCells count="3">
    <mergeCell ref="B2:F2"/>
    <mergeCell ref="B13:F13"/>
    <mergeCell ref="B14:F14"/>
  </mergeCells>
  <printOptions/>
  <pageMargins left="0.7500000000000001" right="0.7500000000000001" top="1" bottom="1" header="0.5" footer="0.5"/>
  <pageSetup fitToHeight="1" fitToWidth="1" horizontalDpi="600" verticalDpi="600" orientation="portrait" paperSize="9"/>
  <ignoredErrors>
    <ignoredError sqref="C4" numberStoredAsText="1"/>
  </ignoredErrors>
  <drawing r:id="rId1"/>
</worksheet>
</file>

<file path=xl/worksheets/sheet23.xml><?xml version="1.0" encoding="utf-8"?>
<worksheet xmlns="http://schemas.openxmlformats.org/spreadsheetml/2006/main" xmlns:r="http://schemas.openxmlformats.org/officeDocument/2006/relationships">
  <sheetPr>
    <tabColor theme="4"/>
    <pageSetUpPr fitToPage="1"/>
  </sheetPr>
  <dimension ref="B2:X51"/>
  <sheetViews>
    <sheetView showGridLines="0" zoomScale="82" zoomScaleNormal="82" zoomScalePageLayoutView="60" workbookViewId="0" topLeftCell="A1">
      <selection activeCell="B2" sqref="B2:X2"/>
    </sheetView>
  </sheetViews>
  <sheetFormatPr defaultColWidth="10.875" defaultRowHeight="19.5" customHeight="1"/>
  <cols>
    <col min="1" max="1" width="5.50390625" style="9" customWidth="1"/>
    <col min="2" max="2" width="26.125" style="9" customWidth="1"/>
    <col min="3" max="25" width="10.50390625" style="9" customWidth="1"/>
    <col min="26" max="16384" width="10.875" style="9" customWidth="1"/>
  </cols>
  <sheetData>
    <row r="2" spans="2:24" ht="20.1" customHeight="1">
      <c r="B2" s="1392" t="str">
        <f>UPPER("Non-current debt analysis")</f>
        <v>NON-CURRENT DEBT ANALYSIS</v>
      </c>
      <c r="C2" s="1392"/>
      <c r="D2" s="1392"/>
      <c r="E2" s="1392"/>
      <c r="F2" s="1392"/>
      <c r="G2" s="1392"/>
      <c r="H2" s="1392"/>
      <c r="I2" s="1392"/>
      <c r="J2" s="1392"/>
      <c r="K2" s="1392"/>
      <c r="L2" s="1392"/>
      <c r="M2" s="1392"/>
      <c r="N2" s="1392"/>
      <c r="O2" s="1392"/>
      <c r="P2" s="1392"/>
      <c r="Q2" s="1392"/>
      <c r="R2" s="1392"/>
      <c r="S2" s="1392"/>
      <c r="T2" s="1392"/>
      <c r="U2" s="1392"/>
      <c r="V2" s="1392"/>
      <c r="W2" s="1392"/>
      <c r="X2" s="1392"/>
    </row>
    <row r="3" spans="4:20" ht="20.1" customHeight="1">
      <c r="D3" s="627"/>
      <c r="E3" s="627"/>
      <c r="F3" s="627"/>
      <c r="G3" s="627"/>
      <c r="H3" s="627"/>
      <c r="I3" s="627"/>
      <c r="J3" s="627"/>
      <c r="K3" s="627"/>
      <c r="L3" s="627"/>
      <c r="M3" s="627"/>
      <c r="N3" s="627"/>
      <c r="O3" s="627"/>
      <c r="P3" s="627"/>
      <c r="Q3" s="627"/>
      <c r="R3" s="627"/>
      <c r="S3" s="627"/>
      <c r="T3" s="627"/>
    </row>
    <row r="4" spans="2:24" ht="20.1" customHeight="1">
      <c r="B4" s="483" t="s">
        <v>359</v>
      </c>
      <c r="C4" s="1406" t="s">
        <v>477</v>
      </c>
      <c r="D4" s="1406"/>
      <c r="E4" s="1406"/>
      <c r="F4" s="1406"/>
      <c r="G4" s="1406"/>
      <c r="H4" s="1406"/>
      <c r="I4" s="1406"/>
      <c r="J4" s="1406"/>
      <c r="K4" s="1406"/>
      <c r="L4" s="1406"/>
      <c r="M4" s="1406"/>
      <c r="N4" s="1406"/>
      <c r="O4" s="1406"/>
      <c r="P4" s="1406"/>
      <c r="Q4" s="1406"/>
      <c r="R4" s="1406"/>
      <c r="S4" s="1406"/>
      <c r="T4" s="1406"/>
      <c r="U4" s="1406"/>
      <c r="V4" s="1406"/>
      <c r="W4" s="1395" t="s">
        <v>148</v>
      </c>
      <c r="X4" s="1395"/>
    </row>
    <row r="5" spans="2:24" ht="20.1" customHeight="1">
      <c r="B5" s="481" t="s">
        <v>476</v>
      </c>
      <c r="C5" s="49">
        <v>2013</v>
      </c>
      <c r="D5" s="48" t="s">
        <v>475</v>
      </c>
      <c r="E5" s="49">
        <v>2012</v>
      </c>
      <c r="F5" s="48" t="s">
        <v>475</v>
      </c>
      <c r="G5" s="49">
        <v>2011</v>
      </c>
      <c r="H5" s="48" t="s">
        <v>475</v>
      </c>
      <c r="I5" s="48">
        <v>2010</v>
      </c>
      <c r="J5" s="48" t="s">
        <v>475</v>
      </c>
      <c r="K5" s="48">
        <v>2009</v>
      </c>
      <c r="L5" s="48" t="s">
        <v>475</v>
      </c>
      <c r="M5" s="48">
        <v>2008</v>
      </c>
      <c r="N5" s="48" t="s">
        <v>475</v>
      </c>
      <c r="O5" s="48">
        <v>2007</v>
      </c>
      <c r="P5" s="48" t="s">
        <v>475</v>
      </c>
      <c r="Q5" s="48">
        <v>2006</v>
      </c>
      <c r="R5" s="48" t="s">
        <v>475</v>
      </c>
      <c r="S5" s="48">
        <v>2005</v>
      </c>
      <c r="T5" s="48" t="s">
        <v>475</v>
      </c>
      <c r="U5" s="48">
        <v>2004</v>
      </c>
      <c r="V5" s="83" t="s">
        <v>475</v>
      </c>
      <c r="W5" s="50">
        <v>2003</v>
      </c>
      <c r="X5" s="50" t="s">
        <v>475</v>
      </c>
    </row>
    <row r="6" spans="2:24" ht="20.1" customHeight="1">
      <c r="B6" s="351" t="s">
        <v>495</v>
      </c>
      <c r="C6" s="408"/>
      <c r="D6" s="407"/>
      <c r="E6" s="597"/>
      <c r="F6" s="596"/>
      <c r="G6" s="595"/>
      <c r="H6" s="595"/>
      <c r="I6" s="595"/>
      <c r="J6" s="595"/>
      <c r="K6" s="595"/>
      <c r="L6" s="595"/>
      <c r="M6" s="595"/>
      <c r="N6" s="595"/>
      <c r="O6" s="595"/>
      <c r="P6" s="595"/>
      <c r="Q6" s="595"/>
      <c r="R6" s="595"/>
      <c r="S6" s="595"/>
      <c r="T6" s="595"/>
      <c r="U6" s="595"/>
      <c r="V6" s="150"/>
      <c r="W6" s="594"/>
      <c r="X6" s="595"/>
    </row>
    <row r="7" spans="2:24" ht="20.1" customHeight="1">
      <c r="B7" s="619">
        <v>2003</v>
      </c>
      <c r="C7" s="520"/>
      <c r="D7" s="624"/>
      <c r="E7" s="513"/>
      <c r="F7" s="623"/>
      <c r="G7" s="489"/>
      <c r="H7" s="548"/>
      <c r="I7" s="489"/>
      <c r="J7" s="548"/>
      <c r="K7" s="489" t="s">
        <v>199</v>
      </c>
      <c r="L7" s="614" t="s">
        <v>199</v>
      </c>
      <c r="M7" s="489" t="s">
        <v>199</v>
      </c>
      <c r="N7" s="548" t="s">
        <v>199</v>
      </c>
      <c r="O7" s="489" t="s">
        <v>199</v>
      </c>
      <c r="P7" s="548" t="s">
        <v>199</v>
      </c>
      <c r="Q7" s="489" t="s">
        <v>199</v>
      </c>
      <c r="R7" s="548" t="s">
        <v>199</v>
      </c>
      <c r="S7" s="489" t="s">
        <v>199</v>
      </c>
      <c r="T7" s="548" t="s">
        <v>199</v>
      </c>
      <c r="U7" s="489" t="s">
        <v>199</v>
      </c>
      <c r="V7" s="626" t="s">
        <v>199</v>
      </c>
      <c r="W7" s="508" t="s">
        <v>199</v>
      </c>
      <c r="X7" s="548" t="s">
        <v>199</v>
      </c>
    </row>
    <row r="8" spans="2:24" ht="20.1" customHeight="1">
      <c r="B8" s="619">
        <v>2004</v>
      </c>
      <c r="C8" s="520"/>
      <c r="D8" s="624"/>
      <c r="E8" s="513"/>
      <c r="F8" s="623"/>
      <c r="G8" s="489"/>
      <c r="H8" s="548"/>
      <c r="I8" s="489"/>
      <c r="J8" s="548"/>
      <c r="K8" s="489" t="s">
        <v>199</v>
      </c>
      <c r="L8" s="614" t="s">
        <v>199</v>
      </c>
      <c r="M8" s="489" t="s">
        <v>199</v>
      </c>
      <c r="N8" s="548" t="s">
        <v>199</v>
      </c>
      <c r="O8" s="489" t="s">
        <v>199</v>
      </c>
      <c r="P8" s="548" t="s">
        <v>199</v>
      </c>
      <c r="Q8" s="489" t="s">
        <v>199</v>
      </c>
      <c r="R8" s="548" t="s">
        <v>199</v>
      </c>
      <c r="S8" s="489" t="s">
        <v>199</v>
      </c>
      <c r="T8" s="548" t="s">
        <v>199</v>
      </c>
      <c r="U8" s="489" t="s">
        <v>199</v>
      </c>
      <c r="V8" s="626" t="s">
        <v>199</v>
      </c>
      <c r="W8" s="508" t="s">
        <v>199</v>
      </c>
      <c r="X8" s="548" t="s">
        <v>199</v>
      </c>
    </row>
    <row r="9" spans="2:24" ht="20.1" customHeight="1">
      <c r="B9" s="619">
        <v>2005</v>
      </c>
      <c r="C9" s="520"/>
      <c r="D9" s="624"/>
      <c r="E9" s="513"/>
      <c r="F9" s="623"/>
      <c r="G9" s="489"/>
      <c r="H9" s="548"/>
      <c r="I9" s="489"/>
      <c r="J9" s="548"/>
      <c r="K9" s="489" t="s">
        <v>199</v>
      </c>
      <c r="L9" s="614" t="s">
        <v>199</v>
      </c>
      <c r="M9" s="489" t="s">
        <v>199</v>
      </c>
      <c r="N9" s="548" t="s">
        <v>199</v>
      </c>
      <c r="O9" s="489" t="s">
        <v>199</v>
      </c>
      <c r="P9" s="548" t="s">
        <v>199</v>
      </c>
      <c r="Q9" s="489" t="s">
        <v>199</v>
      </c>
      <c r="R9" s="548" t="s">
        <v>199</v>
      </c>
      <c r="S9" s="489" t="s">
        <v>199</v>
      </c>
      <c r="T9" s="548" t="s">
        <v>199</v>
      </c>
      <c r="U9" s="489" t="s">
        <v>199</v>
      </c>
      <c r="V9" s="626" t="s">
        <v>199</v>
      </c>
      <c r="W9" s="508">
        <v>2020</v>
      </c>
      <c r="X9" s="616">
        <v>0.21</v>
      </c>
    </row>
    <row r="10" spans="2:24" ht="20.1" customHeight="1">
      <c r="B10" s="619">
        <v>2006</v>
      </c>
      <c r="C10" s="520"/>
      <c r="D10" s="624"/>
      <c r="E10" s="513"/>
      <c r="F10" s="623"/>
      <c r="G10" s="489"/>
      <c r="H10" s="548"/>
      <c r="I10" s="489"/>
      <c r="J10" s="548"/>
      <c r="K10" s="489" t="s">
        <v>199</v>
      </c>
      <c r="L10" s="614" t="s">
        <v>199</v>
      </c>
      <c r="M10" s="489" t="s">
        <v>199</v>
      </c>
      <c r="N10" s="548" t="s">
        <v>199</v>
      </c>
      <c r="O10" s="489" t="s">
        <v>199</v>
      </c>
      <c r="P10" s="548" t="s">
        <v>199</v>
      </c>
      <c r="Q10" s="489" t="s">
        <v>199</v>
      </c>
      <c r="R10" s="548" t="s">
        <v>199</v>
      </c>
      <c r="S10" s="489" t="s">
        <v>199</v>
      </c>
      <c r="T10" s="548" t="s">
        <v>199</v>
      </c>
      <c r="U10" s="489">
        <v>701</v>
      </c>
      <c r="V10" s="625">
        <v>0.07</v>
      </c>
      <c r="W10" s="508">
        <v>894</v>
      </c>
      <c r="X10" s="616">
        <v>0.09</v>
      </c>
    </row>
    <row r="11" spans="2:24" ht="20.1" customHeight="1">
      <c r="B11" s="619">
        <v>2007</v>
      </c>
      <c r="C11" s="520"/>
      <c r="D11" s="624"/>
      <c r="E11" s="513"/>
      <c r="F11" s="623"/>
      <c r="G11" s="489"/>
      <c r="H11" s="548"/>
      <c r="I11" s="489"/>
      <c r="J11" s="548"/>
      <c r="K11" s="489" t="s">
        <v>199</v>
      </c>
      <c r="L11" s="614" t="s">
        <v>199</v>
      </c>
      <c r="M11" s="489" t="s">
        <v>199</v>
      </c>
      <c r="N11" s="548" t="s">
        <v>199</v>
      </c>
      <c r="O11" s="489" t="s">
        <v>199</v>
      </c>
      <c r="P11" s="548" t="s">
        <v>199</v>
      </c>
      <c r="Q11" s="489" t="s">
        <v>199</v>
      </c>
      <c r="R11" s="548" t="s">
        <v>199</v>
      </c>
      <c r="S11" s="489">
        <v>2673</v>
      </c>
      <c r="T11" s="616">
        <v>0.2</v>
      </c>
      <c r="U11" s="489">
        <v>1949</v>
      </c>
      <c r="V11" s="625">
        <v>0.2</v>
      </c>
      <c r="W11" s="508">
        <v>1856</v>
      </c>
      <c r="X11" s="616">
        <v>0.19</v>
      </c>
    </row>
    <row r="12" spans="2:24" ht="20.1" customHeight="1">
      <c r="B12" s="619">
        <v>2008</v>
      </c>
      <c r="C12" s="520"/>
      <c r="D12" s="624"/>
      <c r="E12" s="513"/>
      <c r="F12" s="623"/>
      <c r="G12" s="489"/>
      <c r="H12" s="548"/>
      <c r="I12" s="489"/>
      <c r="J12" s="548"/>
      <c r="K12" s="489" t="s">
        <v>199</v>
      </c>
      <c r="L12" s="614" t="s">
        <v>199</v>
      </c>
      <c r="M12" s="489" t="s">
        <v>199</v>
      </c>
      <c r="N12" s="548" t="s">
        <v>199</v>
      </c>
      <c r="O12" s="489" t="s">
        <v>199</v>
      </c>
      <c r="P12" s="548" t="s">
        <v>199</v>
      </c>
      <c r="Q12" s="489">
        <v>2359</v>
      </c>
      <c r="R12" s="616">
        <v>0.17</v>
      </c>
      <c r="S12" s="489">
        <v>2139</v>
      </c>
      <c r="T12" s="616">
        <v>0.16</v>
      </c>
      <c r="U12" s="489">
        <v>1843</v>
      </c>
      <c r="V12" s="625">
        <v>0.19</v>
      </c>
      <c r="W12" s="508">
        <v>1853</v>
      </c>
      <c r="X12" s="616">
        <v>0.19</v>
      </c>
    </row>
    <row r="13" spans="2:24" ht="20.1" customHeight="1">
      <c r="B13" s="619">
        <v>2009</v>
      </c>
      <c r="C13" s="520"/>
      <c r="D13" s="624"/>
      <c r="E13" s="513"/>
      <c r="F13" s="623"/>
      <c r="G13" s="489" t="s">
        <v>269</v>
      </c>
      <c r="H13" s="548" t="s">
        <v>269</v>
      </c>
      <c r="I13" s="489"/>
      <c r="J13" s="548"/>
      <c r="K13" s="489"/>
      <c r="L13" s="614"/>
      <c r="M13" s="489"/>
      <c r="N13" s="548"/>
      <c r="O13" s="489">
        <v>2023</v>
      </c>
      <c r="P13" s="616">
        <v>0.14</v>
      </c>
      <c r="Q13" s="489">
        <v>2238</v>
      </c>
      <c r="R13" s="616">
        <v>0.16</v>
      </c>
      <c r="S13" s="489">
        <v>2309</v>
      </c>
      <c r="T13" s="616">
        <v>0.17</v>
      </c>
      <c r="U13" s="489">
        <v>2144</v>
      </c>
      <c r="V13" s="625">
        <v>0.22</v>
      </c>
      <c r="W13" s="508" t="s">
        <v>494</v>
      </c>
      <c r="X13" s="616">
        <v>0.32</v>
      </c>
    </row>
    <row r="14" spans="2:24" ht="20.1" customHeight="1">
      <c r="B14" s="619">
        <v>2010</v>
      </c>
      <c r="C14" s="520"/>
      <c r="D14" s="624"/>
      <c r="E14" s="513"/>
      <c r="F14" s="623"/>
      <c r="G14" s="489" t="s">
        <v>269</v>
      </c>
      <c r="H14" s="548" t="s">
        <v>269</v>
      </c>
      <c r="I14" s="489"/>
      <c r="J14" s="548"/>
      <c r="K14" s="489"/>
      <c r="L14" s="614"/>
      <c r="M14" s="489">
        <v>2992</v>
      </c>
      <c r="N14" s="616">
        <v>0.2</v>
      </c>
      <c r="O14" s="489">
        <v>2560</v>
      </c>
      <c r="P14" s="616">
        <v>0.18</v>
      </c>
      <c r="Q14" s="489">
        <v>2979</v>
      </c>
      <c r="R14" s="616">
        <v>0.22</v>
      </c>
      <c r="S14" s="489">
        <v>1936</v>
      </c>
      <c r="T14" s="616">
        <v>0.15</v>
      </c>
      <c r="U14" s="489" t="s">
        <v>493</v>
      </c>
      <c r="V14" s="625">
        <v>0.32</v>
      </c>
      <c r="W14" s="508" t="s">
        <v>199</v>
      </c>
      <c r="X14" s="614" t="s">
        <v>199</v>
      </c>
    </row>
    <row r="15" spans="2:24" ht="20.1" customHeight="1">
      <c r="B15" s="619" t="s">
        <v>492</v>
      </c>
      <c r="C15" s="520" t="s">
        <v>199</v>
      </c>
      <c r="D15" s="624" t="s">
        <v>199</v>
      </c>
      <c r="E15" s="513" t="s">
        <v>199</v>
      </c>
      <c r="F15" s="623" t="s">
        <v>199</v>
      </c>
      <c r="G15" s="489" t="s">
        <v>199</v>
      </c>
      <c r="H15" s="548" t="s">
        <v>199</v>
      </c>
      <c r="I15" s="489" t="s">
        <v>199</v>
      </c>
      <c r="J15" s="548" t="s">
        <v>199</v>
      </c>
      <c r="K15" s="489">
        <v>3658</v>
      </c>
      <c r="L15" s="616">
        <v>0.2</v>
      </c>
      <c r="M15" s="489">
        <v>3658</v>
      </c>
      <c r="N15" s="616">
        <v>0.24</v>
      </c>
      <c r="O15" s="489">
        <v>3354</v>
      </c>
      <c r="P15" s="616">
        <v>0.23</v>
      </c>
      <c r="Q15" s="489">
        <v>3157</v>
      </c>
      <c r="R15" s="616">
        <v>0.23</v>
      </c>
      <c r="S15" s="489" t="s">
        <v>491</v>
      </c>
      <c r="T15" s="616">
        <v>0.32</v>
      </c>
      <c r="U15" s="489" t="s">
        <v>199</v>
      </c>
      <c r="V15" s="620" t="s">
        <v>199</v>
      </c>
      <c r="W15" s="508" t="s">
        <v>199</v>
      </c>
      <c r="X15" s="614" t="s">
        <v>199</v>
      </c>
    </row>
    <row r="16" spans="2:24" ht="20.1" customHeight="1">
      <c r="B16" s="619">
        <v>2012</v>
      </c>
      <c r="C16" s="520" t="s">
        <v>199</v>
      </c>
      <c r="D16" s="624" t="s">
        <v>199</v>
      </c>
      <c r="E16" s="513" t="s">
        <v>199</v>
      </c>
      <c r="F16" s="623" t="s">
        <v>199</v>
      </c>
      <c r="G16" s="489" t="s">
        <v>199</v>
      </c>
      <c r="H16" s="548" t="s">
        <v>199</v>
      </c>
      <c r="I16" s="489">
        <v>3355</v>
      </c>
      <c r="J16" s="616">
        <v>0.18</v>
      </c>
      <c r="K16" s="489">
        <v>3277</v>
      </c>
      <c r="L16" s="616">
        <v>0.18</v>
      </c>
      <c r="M16" s="489">
        <v>3324</v>
      </c>
      <c r="N16" s="616">
        <v>0.22</v>
      </c>
      <c r="O16" s="489">
        <v>3487</v>
      </c>
      <c r="P16" s="616">
        <v>0.24</v>
      </c>
      <c r="Q16" s="489" t="s">
        <v>490</v>
      </c>
      <c r="R16" s="616">
        <v>0.22</v>
      </c>
      <c r="S16" s="489" t="s">
        <v>199</v>
      </c>
      <c r="T16" s="614" t="s">
        <v>199</v>
      </c>
      <c r="U16" s="489" t="s">
        <v>199</v>
      </c>
      <c r="V16" s="620" t="s">
        <v>199</v>
      </c>
      <c r="W16" s="508" t="s">
        <v>199</v>
      </c>
      <c r="X16" s="614" t="s">
        <v>199</v>
      </c>
    </row>
    <row r="17" spans="2:24" ht="20.1" customHeight="1">
      <c r="B17" s="619">
        <v>2013</v>
      </c>
      <c r="C17" s="520" t="s">
        <v>199</v>
      </c>
      <c r="D17" s="624" t="s">
        <v>199</v>
      </c>
      <c r="E17" s="513" t="s">
        <v>199</v>
      </c>
      <c r="F17" s="623" t="s">
        <v>199</v>
      </c>
      <c r="G17" s="489">
        <v>4492</v>
      </c>
      <c r="H17" s="616">
        <v>0.22</v>
      </c>
      <c r="I17" s="489">
        <v>3544</v>
      </c>
      <c r="J17" s="616">
        <v>0.19</v>
      </c>
      <c r="K17" s="489">
        <v>3545</v>
      </c>
      <c r="L17" s="616">
        <v>0.19</v>
      </c>
      <c r="M17" s="489">
        <v>3232</v>
      </c>
      <c r="N17" s="616">
        <v>0.21</v>
      </c>
      <c r="O17" s="489" t="s">
        <v>489</v>
      </c>
      <c r="P17" s="616">
        <v>0.21</v>
      </c>
      <c r="Q17" s="489" t="s">
        <v>199</v>
      </c>
      <c r="R17" s="614" t="s">
        <v>199</v>
      </c>
      <c r="S17" s="489" t="s">
        <v>199</v>
      </c>
      <c r="T17" s="614" t="s">
        <v>199</v>
      </c>
      <c r="U17" s="489" t="s">
        <v>199</v>
      </c>
      <c r="V17" s="620" t="s">
        <v>199</v>
      </c>
      <c r="W17" s="508" t="s">
        <v>199</v>
      </c>
      <c r="X17" s="614" t="s">
        <v>199</v>
      </c>
    </row>
    <row r="18" spans="2:24" ht="20.1" customHeight="1">
      <c r="B18" s="619">
        <v>2014</v>
      </c>
      <c r="C18" s="520" t="s">
        <v>199</v>
      </c>
      <c r="D18" s="622" t="s">
        <v>199</v>
      </c>
      <c r="E18" s="513">
        <v>3832</v>
      </c>
      <c r="F18" s="621">
        <v>0.19</v>
      </c>
      <c r="G18" s="489">
        <v>3630</v>
      </c>
      <c r="H18" s="616">
        <v>0.18</v>
      </c>
      <c r="I18" s="489">
        <v>2218</v>
      </c>
      <c r="J18" s="616">
        <v>0.12</v>
      </c>
      <c r="K18" s="489">
        <v>2109</v>
      </c>
      <c r="L18" s="616">
        <v>0.11</v>
      </c>
      <c r="M18" s="489" t="s">
        <v>488</v>
      </c>
      <c r="N18" s="616">
        <v>0.13</v>
      </c>
      <c r="O18" s="489"/>
      <c r="P18" s="614"/>
      <c r="Q18" s="489" t="s">
        <v>199</v>
      </c>
      <c r="R18" s="614" t="s">
        <v>199</v>
      </c>
      <c r="S18" s="489" t="s">
        <v>199</v>
      </c>
      <c r="T18" s="614" t="s">
        <v>199</v>
      </c>
      <c r="U18" s="489" t="s">
        <v>199</v>
      </c>
      <c r="V18" s="620" t="s">
        <v>199</v>
      </c>
      <c r="W18" s="508" t="s">
        <v>199</v>
      </c>
      <c r="X18" s="614" t="s">
        <v>199</v>
      </c>
    </row>
    <row r="19" spans="2:24" ht="20.1" customHeight="1">
      <c r="B19" s="619">
        <v>2015</v>
      </c>
      <c r="C19" s="520">
        <v>3370</v>
      </c>
      <c r="D19" s="622">
        <v>0.14</v>
      </c>
      <c r="E19" s="513">
        <v>3465</v>
      </c>
      <c r="F19" s="621">
        <v>0.17</v>
      </c>
      <c r="G19" s="489">
        <v>3614</v>
      </c>
      <c r="H19" s="616">
        <v>0.18</v>
      </c>
      <c r="I19" s="489">
        <v>3404</v>
      </c>
      <c r="J19" s="616">
        <v>0.18</v>
      </c>
      <c r="K19" s="489" t="s">
        <v>487</v>
      </c>
      <c r="L19" s="616">
        <v>0.32</v>
      </c>
      <c r="M19" s="489"/>
      <c r="N19" s="614"/>
      <c r="O19" s="489"/>
      <c r="P19" s="614"/>
      <c r="Q19" s="489" t="s">
        <v>199</v>
      </c>
      <c r="R19" s="614" t="s">
        <v>199</v>
      </c>
      <c r="S19" s="489" t="s">
        <v>199</v>
      </c>
      <c r="T19" s="614" t="s">
        <v>199</v>
      </c>
      <c r="U19" s="489" t="s">
        <v>199</v>
      </c>
      <c r="V19" s="620" t="s">
        <v>199</v>
      </c>
      <c r="W19" s="508" t="s">
        <v>199</v>
      </c>
      <c r="X19" s="614" t="s">
        <v>199</v>
      </c>
    </row>
    <row r="20" spans="2:24" ht="20.1" customHeight="1">
      <c r="B20" s="619">
        <v>2016</v>
      </c>
      <c r="C20" s="520">
        <v>3284</v>
      </c>
      <c r="D20" s="622">
        <v>0.14</v>
      </c>
      <c r="E20" s="513">
        <v>2125</v>
      </c>
      <c r="F20" s="621">
        <v>0.1</v>
      </c>
      <c r="G20" s="489">
        <v>1519</v>
      </c>
      <c r="H20" s="616">
        <v>0.07</v>
      </c>
      <c r="I20" s="489" t="s">
        <v>486</v>
      </c>
      <c r="J20" s="616">
        <v>0.33</v>
      </c>
      <c r="K20" s="489" t="s">
        <v>199</v>
      </c>
      <c r="L20" s="614" t="s">
        <v>199</v>
      </c>
      <c r="M20" s="489"/>
      <c r="N20" s="614"/>
      <c r="O20" s="489"/>
      <c r="P20" s="614"/>
      <c r="Q20" s="489" t="s">
        <v>199</v>
      </c>
      <c r="R20" s="614" t="s">
        <v>199</v>
      </c>
      <c r="S20" s="489" t="s">
        <v>199</v>
      </c>
      <c r="T20" s="614" t="s">
        <v>199</v>
      </c>
      <c r="U20" s="489" t="s">
        <v>199</v>
      </c>
      <c r="V20" s="620" t="s">
        <v>199</v>
      </c>
      <c r="W20" s="508" t="s">
        <v>199</v>
      </c>
      <c r="X20" s="614" t="s">
        <v>199</v>
      </c>
    </row>
    <row r="21" spans="2:24" ht="20.1" customHeight="1">
      <c r="B21" s="619">
        <v>2017</v>
      </c>
      <c r="C21" s="520">
        <v>3015</v>
      </c>
      <c r="D21" s="618">
        <v>0.12</v>
      </c>
      <c r="E21" s="513">
        <v>3126</v>
      </c>
      <c r="F21" s="617">
        <v>0.15</v>
      </c>
      <c r="G21" s="489" t="s">
        <v>485</v>
      </c>
      <c r="H21" s="616">
        <v>0.35</v>
      </c>
      <c r="I21" s="489" t="s">
        <v>199</v>
      </c>
      <c r="J21" s="614" t="s">
        <v>199</v>
      </c>
      <c r="K21" s="489" t="s">
        <v>199</v>
      </c>
      <c r="L21" s="614" t="s">
        <v>199</v>
      </c>
      <c r="M21" s="489"/>
      <c r="N21" s="614"/>
      <c r="O21" s="489"/>
      <c r="P21" s="614"/>
      <c r="Q21" s="489"/>
      <c r="R21" s="614"/>
      <c r="S21" s="489"/>
      <c r="T21" s="614"/>
      <c r="U21" s="489"/>
      <c r="V21" s="615"/>
      <c r="W21" s="508"/>
      <c r="X21" s="614"/>
    </row>
    <row r="22" spans="2:24" ht="20.1" customHeight="1">
      <c r="B22" s="613">
        <v>2018</v>
      </c>
      <c r="C22" s="519">
        <v>3162</v>
      </c>
      <c r="D22" s="612">
        <v>0.13</v>
      </c>
      <c r="E22" s="489" t="s">
        <v>484</v>
      </c>
      <c r="F22" s="610">
        <v>0.39</v>
      </c>
      <c r="G22" s="486" t="s">
        <v>199</v>
      </c>
      <c r="H22" s="609" t="s">
        <v>199</v>
      </c>
      <c r="I22" s="486" t="s">
        <v>199</v>
      </c>
      <c r="J22" s="607" t="s">
        <v>199</v>
      </c>
      <c r="K22" s="486" t="s">
        <v>199</v>
      </c>
      <c r="L22" s="607" t="s">
        <v>199</v>
      </c>
      <c r="M22" s="486"/>
      <c r="N22" s="607"/>
      <c r="O22" s="486"/>
      <c r="P22" s="607"/>
      <c r="Q22" s="486"/>
      <c r="R22" s="607"/>
      <c r="S22" s="486"/>
      <c r="T22" s="607"/>
      <c r="U22" s="486"/>
      <c r="V22" s="608"/>
      <c r="W22" s="506"/>
      <c r="X22" s="607"/>
    </row>
    <row r="23" spans="2:24" ht="20.1" customHeight="1">
      <c r="B23" s="613" t="s">
        <v>483</v>
      </c>
      <c r="C23" s="519">
        <v>11210</v>
      </c>
      <c r="D23" s="612">
        <v>0.47</v>
      </c>
      <c r="E23" s="611" t="s">
        <v>199</v>
      </c>
      <c r="F23" s="610" t="s">
        <v>199</v>
      </c>
      <c r="G23" s="486" t="s">
        <v>199</v>
      </c>
      <c r="H23" s="609" t="s">
        <v>199</v>
      </c>
      <c r="I23" s="486" t="s">
        <v>199</v>
      </c>
      <c r="J23" s="607" t="s">
        <v>199</v>
      </c>
      <c r="K23" s="486" t="s">
        <v>199</v>
      </c>
      <c r="L23" s="607" t="s">
        <v>199</v>
      </c>
      <c r="M23" s="486"/>
      <c r="N23" s="607"/>
      <c r="O23" s="486"/>
      <c r="P23" s="607"/>
      <c r="Q23" s="486"/>
      <c r="R23" s="607"/>
      <c r="S23" s="486"/>
      <c r="T23" s="607"/>
      <c r="U23" s="486"/>
      <c r="V23" s="608"/>
      <c r="W23" s="506"/>
      <c r="X23" s="607"/>
    </row>
    <row r="24" spans="2:24" ht="20.1" customHeight="1">
      <c r="B24" s="465" t="s">
        <v>344</v>
      </c>
      <c r="C24" s="464">
        <v>24041</v>
      </c>
      <c r="D24" s="581">
        <v>1</v>
      </c>
      <c r="E24" s="464">
        <v>20648</v>
      </c>
      <c r="F24" s="581">
        <v>1</v>
      </c>
      <c r="G24" s="463">
        <v>20581</v>
      </c>
      <c r="H24" s="581">
        <v>1</v>
      </c>
      <c r="I24" s="485">
        <v>18913</v>
      </c>
      <c r="J24" s="581">
        <v>1</v>
      </c>
      <c r="K24" s="485">
        <v>18412</v>
      </c>
      <c r="L24" s="581">
        <v>1</v>
      </c>
      <c r="M24" s="485" t="s">
        <v>482</v>
      </c>
      <c r="N24" s="581">
        <v>1</v>
      </c>
      <c r="O24" s="463">
        <v>14416</v>
      </c>
      <c r="P24" s="581">
        <v>1</v>
      </c>
      <c r="Q24" s="463">
        <v>13688</v>
      </c>
      <c r="R24" s="581">
        <v>1</v>
      </c>
      <c r="S24" s="463">
        <v>13316</v>
      </c>
      <c r="T24" s="581">
        <v>1</v>
      </c>
      <c r="U24" s="463">
        <v>9773</v>
      </c>
      <c r="V24" s="582">
        <v>1</v>
      </c>
      <c r="W24" s="464">
        <v>9783</v>
      </c>
      <c r="X24" s="581">
        <v>1</v>
      </c>
    </row>
    <row r="25" spans="3:20" ht="20.1" customHeight="1">
      <c r="C25" s="599"/>
      <c r="D25" s="599"/>
      <c r="E25" s="599"/>
      <c r="F25" s="599"/>
      <c r="G25" s="599"/>
      <c r="H25" s="599"/>
      <c r="I25" s="599"/>
      <c r="J25" s="599"/>
      <c r="K25" s="599"/>
      <c r="L25" s="599"/>
      <c r="M25" s="599"/>
      <c r="N25" s="599"/>
      <c r="O25" s="599"/>
      <c r="P25" s="599"/>
      <c r="Q25" s="599"/>
      <c r="R25" s="599"/>
      <c r="S25" s="599"/>
      <c r="T25" s="598"/>
    </row>
    <row r="26" spans="2:24" ht="20.1" customHeight="1">
      <c r="B26" s="298"/>
      <c r="C26" s="1406" t="s">
        <v>477</v>
      </c>
      <c r="D26" s="1406"/>
      <c r="E26" s="1406"/>
      <c r="F26" s="1406"/>
      <c r="G26" s="1406"/>
      <c r="H26" s="1406"/>
      <c r="I26" s="1406"/>
      <c r="J26" s="1406"/>
      <c r="K26" s="1406"/>
      <c r="L26" s="1406"/>
      <c r="M26" s="1406"/>
      <c r="N26" s="1406"/>
      <c r="O26" s="1406"/>
      <c r="P26" s="1406"/>
      <c r="Q26" s="1406"/>
      <c r="R26" s="1406"/>
      <c r="S26" s="1406"/>
      <c r="T26" s="1406"/>
      <c r="U26" s="1406"/>
      <c r="V26" s="1406"/>
      <c r="W26" s="1395" t="s">
        <v>148</v>
      </c>
      <c r="X26" s="1395"/>
    </row>
    <row r="27" spans="2:24" ht="20.1" customHeight="1">
      <c r="B27" s="481" t="s">
        <v>476</v>
      </c>
      <c r="C27" s="49">
        <v>2013</v>
      </c>
      <c r="D27" s="48" t="s">
        <v>475</v>
      </c>
      <c r="E27" s="49">
        <v>2012</v>
      </c>
      <c r="F27" s="48" t="s">
        <v>475</v>
      </c>
      <c r="G27" s="49">
        <v>2011</v>
      </c>
      <c r="H27" s="48" t="s">
        <v>475</v>
      </c>
      <c r="I27" s="48">
        <v>2010</v>
      </c>
      <c r="J27" s="48" t="s">
        <v>475</v>
      </c>
      <c r="K27" s="48">
        <v>2009</v>
      </c>
      <c r="L27" s="48" t="s">
        <v>475</v>
      </c>
      <c r="M27" s="48">
        <v>2008</v>
      </c>
      <c r="N27" s="48" t="s">
        <v>475</v>
      </c>
      <c r="O27" s="48">
        <v>2007</v>
      </c>
      <c r="P27" s="48" t="s">
        <v>475</v>
      </c>
      <c r="Q27" s="48">
        <v>2006</v>
      </c>
      <c r="R27" s="48" t="s">
        <v>475</v>
      </c>
      <c r="S27" s="48">
        <v>2005</v>
      </c>
      <c r="T27" s="48" t="s">
        <v>475</v>
      </c>
      <c r="U27" s="48">
        <v>2004</v>
      </c>
      <c r="V27" s="83" t="s">
        <v>475</v>
      </c>
      <c r="W27" s="50">
        <v>2003</v>
      </c>
      <c r="X27" s="50" t="s">
        <v>475</v>
      </c>
    </row>
    <row r="28" spans="2:24" ht="20.1" customHeight="1">
      <c r="B28" s="351" t="s">
        <v>481</v>
      </c>
      <c r="C28" s="408"/>
      <c r="D28" s="407"/>
      <c r="E28" s="597"/>
      <c r="F28" s="596"/>
      <c r="G28" s="595"/>
      <c r="H28" s="595"/>
      <c r="I28" s="595"/>
      <c r="J28" s="595"/>
      <c r="K28" s="595"/>
      <c r="L28" s="595"/>
      <c r="M28" s="595"/>
      <c r="N28" s="595"/>
      <c r="O28" s="595"/>
      <c r="P28" s="595"/>
      <c r="Q28" s="595"/>
      <c r="R28" s="595"/>
      <c r="S28" s="595"/>
      <c r="T28" s="595"/>
      <c r="U28" s="595"/>
      <c r="V28" s="150"/>
      <c r="W28" s="594"/>
      <c r="X28" s="595"/>
    </row>
    <row r="29" spans="2:24" ht="20.1" customHeight="1">
      <c r="B29" s="150" t="s">
        <v>480</v>
      </c>
      <c r="C29" s="606">
        <v>20236</v>
      </c>
      <c r="D29" s="592">
        <v>0.84</v>
      </c>
      <c r="E29" s="605">
        <v>13685</v>
      </c>
      <c r="F29" s="591">
        <v>0.66</v>
      </c>
      <c r="G29" s="455">
        <v>8645</v>
      </c>
      <c r="H29" s="588">
        <v>0.42</v>
      </c>
      <c r="I29" s="455">
        <v>7248</v>
      </c>
      <c r="J29" s="588">
        <v>0.39</v>
      </c>
      <c r="K29" s="455">
        <v>3962</v>
      </c>
      <c r="L29" s="588">
        <v>0.21</v>
      </c>
      <c r="M29" s="455">
        <v>3990</v>
      </c>
      <c r="N29" s="588">
        <v>0.26</v>
      </c>
      <c r="O29" s="455">
        <v>4700</v>
      </c>
      <c r="P29" s="588">
        <v>0.33</v>
      </c>
      <c r="Q29" s="455">
        <v>6981</v>
      </c>
      <c r="R29" s="588">
        <v>0.51</v>
      </c>
      <c r="S29" s="455">
        <v>9778</v>
      </c>
      <c r="T29" s="588">
        <v>0.73</v>
      </c>
      <c r="U29" s="455">
        <v>7896</v>
      </c>
      <c r="V29" s="590">
        <v>0.81</v>
      </c>
      <c r="W29" s="589">
        <v>7592</v>
      </c>
      <c r="X29" s="588">
        <v>0.78</v>
      </c>
    </row>
    <row r="30" spans="2:24" ht="20.1" customHeight="1">
      <c r="B30" s="150" t="s">
        <v>479</v>
      </c>
      <c r="C30" s="606">
        <v>3542</v>
      </c>
      <c r="D30" s="592">
        <v>0.15</v>
      </c>
      <c r="E30" s="605">
        <v>5643</v>
      </c>
      <c r="F30" s="591">
        <v>0.27</v>
      </c>
      <c r="G30" s="455">
        <v>9582</v>
      </c>
      <c r="H30" s="588">
        <v>0.47</v>
      </c>
      <c r="I30" s="455">
        <v>11417</v>
      </c>
      <c r="J30" s="588">
        <v>0.6</v>
      </c>
      <c r="K30" s="455">
        <v>14110</v>
      </c>
      <c r="L30" s="588">
        <v>0.77</v>
      </c>
      <c r="M30" s="455">
        <v>10685</v>
      </c>
      <c r="N30" s="588">
        <v>0.7</v>
      </c>
      <c r="O30" s="455">
        <v>8067</v>
      </c>
      <c r="P30" s="588">
        <v>0.56</v>
      </c>
      <c r="Q30" s="455">
        <v>5382</v>
      </c>
      <c r="R30" s="588">
        <v>0.39</v>
      </c>
      <c r="S30" s="455">
        <v>2324</v>
      </c>
      <c r="T30" s="588">
        <v>0.18</v>
      </c>
      <c r="U30" s="455">
        <v>1547</v>
      </c>
      <c r="V30" s="590">
        <v>0.16</v>
      </c>
      <c r="W30" s="589">
        <v>1529</v>
      </c>
      <c r="X30" s="588">
        <v>0.16</v>
      </c>
    </row>
    <row r="31" spans="2:24" ht="20.1" customHeight="1">
      <c r="B31" s="391" t="s">
        <v>478</v>
      </c>
      <c r="C31" s="604">
        <v>263</v>
      </c>
      <c r="D31" s="587">
        <v>0.01</v>
      </c>
      <c r="E31" s="603">
        <v>1320</v>
      </c>
      <c r="F31" s="586">
        <v>0.07</v>
      </c>
      <c r="G31" s="452">
        <v>2354</v>
      </c>
      <c r="H31" s="583">
        <v>0.11</v>
      </c>
      <c r="I31" s="452">
        <v>248</v>
      </c>
      <c r="J31" s="583">
        <v>0.01</v>
      </c>
      <c r="K31" s="452">
        <v>340</v>
      </c>
      <c r="L31" s="583">
        <v>0.02</v>
      </c>
      <c r="M31" s="452">
        <v>624</v>
      </c>
      <c r="N31" s="583">
        <v>0.04</v>
      </c>
      <c r="O31" s="452">
        <v>1649</v>
      </c>
      <c r="P31" s="583">
        <v>0.11</v>
      </c>
      <c r="Q31" s="452">
        <v>1325</v>
      </c>
      <c r="R31" s="583">
        <v>0.1</v>
      </c>
      <c r="S31" s="452">
        <v>1214</v>
      </c>
      <c r="T31" s="583">
        <v>0.09</v>
      </c>
      <c r="U31" s="452">
        <v>330</v>
      </c>
      <c r="V31" s="585">
        <v>0.03</v>
      </c>
      <c r="W31" s="584">
        <v>228</v>
      </c>
      <c r="X31" s="583">
        <v>0.02</v>
      </c>
    </row>
    <row r="32" spans="2:24" ht="20.1" customHeight="1">
      <c r="B32" s="465" t="s">
        <v>344</v>
      </c>
      <c r="C32" s="602">
        <v>24041</v>
      </c>
      <c r="D32" s="581">
        <v>1</v>
      </c>
      <c r="E32" s="602">
        <v>20648</v>
      </c>
      <c r="F32" s="581">
        <v>1</v>
      </c>
      <c r="G32" s="463">
        <v>20581</v>
      </c>
      <c r="H32" s="581">
        <v>1</v>
      </c>
      <c r="I32" s="463">
        <v>18913</v>
      </c>
      <c r="J32" s="581">
        <v>1</v>
      </c>
      <c r="K32" s="463">
        <v>18412</v>
      </c>
      <c r="L32" s="581">
        <v>1</v>
      </c>
      <c r="M32" s="463">
        <v>15299</v>
      </c>
      <c r="N32" s="581">
        <v>1</v>
      </c>
      <c r="O32" s="463">
        <v>14416</v>
      </c>
      <c r="P32" s="581">
        <v>1</v>
      </c>
      <c r="Q32" s="463">
        <v>13688</v>
      </c>
      <c r="R32" s="581">
        <v>1</v>
      </c>
      <c r="S32" s="463">
        <v>13316</v>
      </c>
      <c r="T32" s="581">
        <v>1</v>
      </c>
      <c r="U32" s="463">
        <v>9773</v>
      </c>
      <c r="V32" s="582">
        <v>1</v>
      </c>
      <c r="W32" s="464">
        <v>9783</v>
      </c>
      <c r="X32" s="581">
        <v>1</v>
      </c>
    </row>
    <row r="33" spans="3:20" ht="20.1" customHeight="1">
      <c r="C33" s="599"/>
      <c r="D33" s="599"/>
      <c r="E33" s="599"/>
      <c r="F33" s="599"/>
      <c r="G33" s="599"/>
      <c r="H33" s="601"/>
      <c r="I33" s="599"/>
      <c r="J33" s="599"/>
      <c r="K33" s="600"/>
      <c r="L33" s="599"/>
      <c r="M33" s="599"/>
      <c r="N33" s="599"/>
      <c r="O33" s="600"/>
      <c r="P33" s="599"/>
      <c r="Q33" s="599"/>
      <c r="R33" s="599"/>
      <c r="S33" s="599"/>
      <c r="T33" s="598"/>
    </row>
    <row r="34" spans="2:24" ht="20.1" customHeight="1">
      <c r="B34" s="298"/>
      <c r="C34" s="1406" t="s">
        <v>477</v>
      </c>
      <c r="D34" s="1406"/>
      <c r="E34" s="1406"/>
      <c r="F34" s="1406"/>
      <c r="G34" s="1406"/>
      <c r="H34" s="1406"/>
      <c r="I34" s="1406"/>
      <c r="J34" s="1406"/>
      <c r="K34" s="1406"/>
      <c r="L34" s="1406"/>
      <c r="M34" s="1406"/>
      <c r="N34" s="1406"/>
      <c r="O34" s="1406"/>
      <c r="P34" s="1406"/>
      <c r="Q34" s="1406"/>
      <c r="R34" s="1406"/>
      <c r="S34" s="1406"/>
      <c r="T34" s="1406"/>
      <c r="U34" s="1406"/>
      <c r="V34" s="1406"/>
      <c r="W34" s="1395" t="s">
        <v>148</v>
      </c>
      <c r="X34" s="1395"/>
    </row>
    <row r="35" spans="2:24" ht="20.1" customHeight="1">
      <c r="B35" s="481" t="s">
        <v>476</v>
      </c>
      <c r="C35" s="49">
        <v>2013</v>
      </c>
      <c r="D35" s="48" t="s">
        <v>475</v>
      </c>
      <c r="E35" s="49">
        <v>2012</v>
      </c>
      <c r="F35" s="48" t="s">
        <v>475</v>
      </c>
      <c r="G35" s="49">
        <v>2011</v>
      </c>
      <c r="H35" s="48" t="s">
        <v>475</v>
      </c>
      <c r="I35" s="48">
        <v>2010</v>
      </c>
      <c r="J35" s="48" t="s">
        <v>475</v>
      </c>
      <c r="K35" s="48">
        <v>2009</v>
      </c>
      <c r="L35" s="48" t="s">
        <v>475</v>
      </c>
      <c r="M35" s="48">
        <v>2008</v>
      </c>
      <c r="N35" s="48" t="s">
        <v>475</v>
      </c>
      <c r="O35" s="48">
        <v>2007</v>
      </c>
      <c r="P35" s="48" t="s">
        <v>475</v>
      </c>
      <c r="Q35" s="48">
        <v>2006</v>
      </c>
      <c r="R35" s="48" t="s">
        <v>475</v>
      </c>
      <c r="S35" s="48">
        <v>2005</v>
      </c>
      <c r="T35" s="48" t="s">
        <v>475</v>
      </c>
      <c r="U35" s="48">
        <v>2004</v>
      </c>
      <c r="V35" s="83" t="s">
        <v>475</v>
      </c>
      <c r="W35" s="50">
        <v>2003</v>
      </c>
      <c r="X35" s="50" t="s">
        <v>475</v>
      </c>
    </row>
    <row r="36" spans="2:24" ht="20.1" customHeight="1">
      <c r="B36" s="351" t="s">
        <v>474</v>
      </c>
      <c r="C36" s="408"/>
      <c r="D36" s="407"/>
      <c r="E36" s="597"/>
      <c r="F36" s="596"/>
      <c r="G36" s="595"/>
      <c r="H36" s="595"/>
      <c r="I36" s="595"/>
      <c r="J36" s="595"/>
      <c r="K36" s="595"/>
      <c r="L36" s="595"/>
      <c r="M36" s="595"/>
      <c r="N36" s="595"/>
      <c r="O36" s="595"/>
      <c r="P36" s="595"/>
      <c r="Q36" s="595"/>
      <c r="R36" s="595"/>
      <c r="S36" s="595"/>
      <c r="T36" s="595"/>
      <c r="U36" s="595"/>
      <c r="V36" s="150"/>
      <c r="W36" s="594"/>
      <c r="X36" s="593"/>
    </row>
    <row r="37" spans="2:24" ht="20.1" customHeight="1">
      <c r="B37" s="150" t="s">
        <v>473</v>
      </c>
      <c r="C37" s="469">
        <v>4909</v>
      </c>
      <c r="D37" s="592">
        <v>0.2</v>
      </c>
      <c r="E37" s="468">
        <v>5085</v>
      </c>
      <c r="F37" s="591">
        <v>0.25</v>
      </c>
      <c r="G37" s="455">
        <v>4854</v>
      </c>
      <c r="H37" s="588">
        <v>0.24</v>
      </c>
      <c r="I37" s="455">
        <v>3177</v>
      </c>
      <c r="J37" s="588">
        <v>0.17</v>
      </c>
      <c r="K37" s="455">
        <v>2064</v>
      </c>
      <c r="L37" s="588">
        <v>0.11</v>
      </c>
      <c r="M37" s="455">
        <v>633</v>
      </c>
      <c r="N37" s="588">
        <v>0.04</v>
      </c>
      <c r="O37" s="455">
        <v>893</v>
      </c>
      <c r="P37" s="588">
        <v>0.06</v>
      </c>
      <c r="Q37" s="455">
        <v>896</v>
      </c>
      <c r="R37" s="588">
        <v>0.07</v>
      </c>
      <c r="S37" s="455">
        <v>1089</v>
      </c>
      <c r="T37" s="588">
        <v>0.08</v>
      </c>
      <c r="U37" s="455">
        <v>696</v>
      </c>
      <c r="V37" s="590">
        <v>0.07</v>
      </c>
      <c r="W37" s="589">
        <v>627</v>
      </c>
      <c r="X37" s="588">
        <v>0.06</v>
      </c>
    </row>
    <row r="38" spans="2:24" ht="20.1" customHeight="1">
      <c r="B38" s="391" t="s">
        <v>472</v>
      </c>
      <c r="C38" s="467">
        <v>19132</v>
      </c>
      <c r="D38" s="587">
        <v>0.8</v>
      </c>
      <c r="E38" s="466">
        <v>15563</v>
      </c>
      <c r="F38" s="586">
        <v>0.75</v>
      </c>
      <c r="G38" s="452">
        <v>15727</v>
      </c>
      <c r="H38" s="583">
        <v>0.76</v>
      </c>
      <c r="I38" s="452">
        <v>15736</v>
      </c>
      <c r="J38" s="583">
        <v>0.83</v>
      </c>
      <c r="K38" s="452">
        <v>16348</v>
      </c>
      <c r="L38" s="583">
        <v>0.89</v>
      </c>
      <c r="M38" s="452">
        <v>14666</v>
      </c>
      <c r="N38" s="583">
        <v>0.96</v>
      </c>
      <c r="O38" s="452">
        <v>13523</v>
      </c>
      <c r="P38" s="583">
        <v>0.94</v>
      </c>
      <c r="Q38" s="452">
        <v>12792</v>
      </c>
      <c r="R38" s="583">
        <v>0.93</v>
      </c>
      <c r="S38" s="452">
        <v>12227</v>
      </c>
      <c r="T38" s="583">
        <v>0.92</v>
      </c>
      <c r="U38" s="452">
        <v>9077</v>
      </c>
      <c r="V38" s="585">
        <v>0.93</v>
      </c>
      <c r="W38" s="584">
        <v>9156</v>
      </c>
      <c r="X38" s="583">
        <v>0.94</v>
      </c>
    </row>
    <row r="39" spans="2:24" ht="20.1" customHeight="1">
      <c r="B39" s="465" t="s">
        <v>344</v>
      </c>
      <c r="C39" s="464">
        <v>24041</v>
      </c>
      <c r="D39" s="581">
        <v>1</v>
      </c>
      <c r="E39" s="464">
        <v>20648</v>
      </c>
      <c r="F39" s="581">
        <v>1</v>
      </c>
      <c r="G39" s="463">
        <v>20581</v>
      </c>
      <c r="H39" s="581">
        <v>1</v>
      </c>
      <c r="I39" s="463">
        <v>18913</v>
      </c>
      <c r="J39" s="581">
        <v>1</v>
      </c>
      <c r="K39" s="463">
        <v>18412</v>
      </c>
      <c r="L39" s="581">
        <v>1</v>
      </c>
      <c r="M39" s="463">
        <v>15299</v>
      </c>
      <c r="N39" s="581">
        <v>1</v>
      </c>
      <c r="O39" s="463">
        <v>14416</v>
      </c>
      <c r="P39" s="581">
        <v>1</v>
      </c>
      <c r="Q39" s="463">
        <v>13688</v>
      </c>
      <c r="R39" s="581">
        <v>1</v>
      </c>
      <c r="S39" s="463">
        <v>13316</v>
      </c>
      <c r="T39" s="581">
        <v>1</v>
      </c>
      <c r="U39" s="463">
        <v>9773</v>
      </c>
      <c r="V39" s="582">
        <v>1</v>
      </c>
      <c r="W39" s="464">
        <v>9783</v>
      </c>
      <c r="X39" s="581">
        <v>1</v>
      </c>
    </row>
    <row r="40" ht="20.1" customHeight="1">
      <c r="O40" s="577"/>
    </row>
    <row r="41" spans="2:24" ht="14.1" customHeight="1">
      <c r="B41" s="1396" t="s">
        <v>471</v>
      </c>
      <c r="C41" s="1396"/>
      <c r="D41" s="1396"/>
      <c r="E41" s="1396"/>
      <c r="F41" s="1396"/>
      <c r="G41" s="1396"/>
      <c r="H41" s="1396"/>
      <c r="I41" s="1396"/>
      <c r="J41" s="1396"/>
      <c r="K41" s="1396"/>
      <c r="L41" s="1396"/>
      <c r="M41" s="1396"/>
      <c r="N41" s="1396"/>
      <c r="O41" s="1396"/>
      <c r="P41" s="1396"/>
      <c r="Q41" s="1396"/>
      <c r="R41" s="1396"/>
      <c r="S41" s="1396"/>
      <c r="T41" s="1396"/>
      <c r="U41" s="1396"/>
      <c r="V41" s="1396"/>
      <c r="W41" s="1396"/>
      <c r="X41" s="1396"/>
    </row>
    <row r="42" spans="2:24" ht="14.1" customHeight="1">
      <c r="B42" s="1396" t="s">
        <v>470</v>
      </c>
      <c r="C42" s="1396"/>
      <c r="D42" s="1396"/>
      <c r="E42" s="1396"/>
      <c r="F42" s="1396"/>
      <c r="G42" s="1396"/>
      <c r="H42" s="1396"/>
      <c r="I42" s="1396"/>
      <c r="J42" s="1396"/>
      <c r="K42" s="1396"/>
      <c r="L42" s="1396"/>
      <c r="M42" s="1396"/>
      <c r="N42" s="1396"/>
      <c r="O42" s="1396"/>
      <c r="P42" s="1396"/>
      <c r="Q42" s="1396"/>
      <c r="R42" s="1396"/>
      <c r="S42" s="1396"/>
      <c r="T42" s="1396"/>
      <c r="U42" s="1396"/>
      <c r="V42" s="1396"/>
      <c r="W42" s="1396"/>
      <c r="X42" s="1396"/>
    </row>
    <row r="43" spans="2:24" ht="14.1" customHeight="1">
      <c r="B43" s="1396" t="s">
        <v>469</v>
      </c>
      <c r="C43" s="1396"/>
      <c r="D43" s="1396"/>
      <c r="E43" s="1396"/>
      <c r="F43" s="1396"/>
      <c r="G43" s="1396"/>
      <c r="H43" s="1396"/>
      <c r="I43" s="1396"/>
      <c r="J43" s="1396"/>
      <c r="K43" s="1396"/>
      <c r="L43" s="1396"/>
      <c r="M43" s="1396"/>
      <c r="N43" s="1396"/>
      <c r="O43" s="1396"/>
      <c r="P43" s="1396"/>
      <c r="Q43" s="1396"/>
      <c r="R43" s="1396"/>
      <c r="S43" s="1396"/>
      <c r="T43" s="1396"/>
      <c r="U43" s="1396"/>
      <c r="V43" s="1396"/>
      <c r="W43" s="1396"/>
      <c r="X43" s="1396"/>
    </row>
    <row r="44" spans="2:24" ht="14.1" customHeight="1">
      <c r="B44" s="1396" t="s">
        <v>468</v>
      </c>
      <c r="C44" s="1396"/>
      <c r="D44" s="1396"/>
      <c r="E44" s="1396"/>
      <c r="F44" s="1396"/>
      <c r="G44" s="1396"/>
      <c r="H44" s="1396"/>
      <c r="I44" s="1396"/>
      <c r="J44" s="1396"/>
      <c r="K44" s="1396"/>
      <c r="L44" s="1396"/>
      <c r="M44" s="1396"/>
      <c r="N44" s="1396"/>
      <c r="O44" s="1396"/>
      <c r="P44" s="1396"/>
      <c r="Q44" s="1396"/>
      <c r="R44" s="1396"/>
      <c r="S44" s="1396"/>
      <c r="T44" s="1396"/>
      <c r="U44" s="1396"/>
      <c r="V44" s="1396"/>
      <c r="W44" s="1396"/>
      <c r="X44" s="1396"/>
    </row>
    <row r="45" spans="2:24" ht="14.1" customHeight="1">
      <c r="B45" s="1396" t="s">
        <v>467</v>
      </c>
      <c r="C45" s="1396"/>
      <c r="D45" s="1396"/>
      <c r="E45" s="1396"/>
      <c r="F45" s="1396"/>
      <c r="G45" s="1396"/>
      <c r="H45" s="1396"/>
      <c r="I45" s="1396"/>
      <c r="J45" s="1396"/>
      <c r="K45" s="1396"/>
      <c r="L45" s="1396"/>
      <c r="M45" s="1396"/>
      <c r="N45" s="1396"/>
      <c r="O45" s="1396"/>
      <c r="P45" s="1396"/>
      <c r="Q45" s="1396"/>
      <c r="R45" s="1396"/>
      <c r="S45" s="1396"/>
      <c r="T45" s="1396"/>
      <c r="U45" s="1396"/>
      <c r="V45" s="1396"/>
      <c r="W45" s="1396"/>
      <c r="X45" s="1396"/>
    </row>
    <row r="46" spans="2:24" ht="14.1" customHeight="1">
      <c r="B46" s="1396" t="s">
        <v>466</v>
      </c>
      <c r="C46" s="1396"/>
      <c r="D46" s="1396"/>
      <c r="E46" s="1396"/>
      <c r="F46" s="1396"/>
      <c r="G46" s="1396"/>
      <c r="H46" s="1396"/>
      <c r="I46" s="1396"/>
      <c r="J46" s="1396"/>
      <c r="K46" s="1396"/>
      <c r="L46" s="1396"/>
      <c r="M46" s="1396"/>
      <c r="N46" s="1396"/>
      <c r="O46" s="1396"/>
      <c r="P46" s="1396"/>
      <c r="Q46" s="1396"/>
      <c r="R46" s="1396"/>
      <c r="S46" s="1396"/>
      <c r="T46" s="1396"/>
      <c r="U46" s="1396"/>
      <c r="V46" s="1396"/>
      <c r="W46" s="1396"/>
      <c r="X46" s="1396"/>
    </row>
    <row r="47" spans="2:24" ht="14.1" customHeight="1">
      <c r="B47" s="1396" t="s">
        <v>465</v>
      </c>
      <c r="C47" s="1396"/>
      <c r="D47" s="1396"/>
      <c r="E47" s="1396"/>
      <c r="F47" s="1396"/>
      <c r="G47" s="1396"/>
      <c r="H47" s="1396"/>
      <c r="I47" s="1396"/>
      <c r="J47" s="1396"/>
      <c r="K47" s="1396"/>
      <c r="L47" s="1396"/>
      <c r="M47" s="1396"/>
      <c r="N47" s="1396"/>
      <c r="O47" s="1396"/>
      <c r="P47" s="1396"/>
      <c r="Q47" s="1396"/>
      <c r="R47" s="1396"/>
      <c r="S47" s="1396"/>
      <c r="T47" s="1396"/>
      <c r="U47" s="1396"/>
      <c r="V47" s="1396"/>
      <c r="W47" s="1396"/>
      <c r="X47" s="1396"/>
    </row>
    <row r="48" spans="2:24" ht="14.1" customHeight="1">
      <c r="B48" s="1396" t="s">
        <v>464</v>
      </c>
      <c r="C48" s="1396"/>
      <c r="D48" s="1396"/>
      <c r="E48" s="1396"/>
      <c r="F48" s="1396"/>
      <c r="G48" s="1396"/>
      <c r="H48" s="1396"/>
      <c r="I48" s="1396"/>
      <c r="J48" s="1396"/>
      <c r="K48" s="1396"/>
      <c r="L48" s="1396"/>
      <c r="M48" s="1396"/>
      <c r="N48" s="1396"/>
      <c r="O48" s="1396"/>
      <c r="P48" s="1396"/>
      <c r="Q48" s="1396"/>
      <c r="R48" s="1396"/>
      <c r="S48" s="1396"/>
      <c r="T48" s="1396"/>
      <c r="U48" s="1396"/>
      <c r="V48" s="1396"/>
      <c r="W48" s="1396"/>
      <c r="X48" s="1396"/>
    </row>
    <row r="49" spans="2:24" ht="14.1" customHeight="1">
      <c r="B49" s="1396" t="s">
        <v>463</v>
      </c>
      <c r="C49" s="1396"/>
      <c r="D49" s="1396"/>
      <c r="E49" s="1396"/>
      <c r="F49" s="1396"/>
      <c r="G49" s="1396"/>
      <c r="H49" s="1396"/>
      <c r="I49" s="1396"/>
      <c r="J49" s="1396"/>
      <c r="K49" s="1396"/>
      <c r="L49" s="1396"/>
      <c r="M49" s="1396"/>
      <c r="N49" s="1396"/>
      <c r="O49" s="1396"/>
      <c r="P49" s="1396"/>
      <c r="Q49" s="1396"/>
      <c r="R49" s="1396"/>
      <c r="S49" s="1396"/>
      <c r="T49" s="1396"/>
      <c r="U49" s="1396"/>
      <c r="V49" s="1396"/>
      <c r="W49" s="1396"/>
      <c r="X49" s="1396"/>
    </row>
    <row r="50" spans="2:24" ht="14.1" customHeight="1">
      <c r="B50" s="1394" t="s">
        <v>462</v>
      </c>
      <c r="C50" s="1394"/>
      <c r="D50" s="1394"/>
      <c r="E50" s="1394"/>
      <c r="F50" s="1394"/>
      <c r="G50" s="1394"/>
      <c r="H50" s="1394"/>
      <c r="I50" s="1394"/>
      <c r="J50" s="1394"/>
      <c r="K50" s="1394"/>
      <c r="L50" s="1394"/>
      <c r="M50" s="1394"/>
      <c r="N50" s="1394"/>
      <c r="O50" s="1394"/>
      <c r="P50" s="1394"/>
      <c r="Q50" s="1394"/>
      <c r="R50" s="1394"/>
      <c r="S50" s="1394"/>
      <c r="T50" s="1394"/>
      <c r="U50" s="1394"/>
      <c r="V50" s="1394"/>
      <c r="W50" s="1394"/>
      <c r="X50" s="1394"/>
    </row>
    <row r="51" spans="2:24" ht="20.1" customHeight="1">
      <c r="B51" s="1394" t="s">
        <v>461</v>
      </c>
      <c r="C51" s="1394"/>
      <c r="D51" s="1394"/>
      <c r="E51" s="1394"/>
      <c r="F51" s="1394"/>
      <c r="G51" s="1394"/>
      <c r="H51" s="1394"/>
      <c r="I51" s="1394"/>
      <c r="J51" s="1394"/>
      <c r="K51" s="1394"/>
      <c r="L51" s="1394"/>
      <c r="M51" s="1394"/>
      <c r="N51" s="1394"/>
      <c r="O51" s="1394"/>
      <c r="P51" s="1394"/>
      <c r="Q51" s="1394"/>
      <c r="R51" s="1394"/>
      <c r="S51" s="1394"/>
      <c r="T51" s="1394"/>
      <c r="U51" s="1394"/>
      <c r="V51" s="1394"/>
      <c r="W51" s="1394"/>
      <c r="X51" s="1394"/>
    </row>
  </sheetData>
  <mergeCells count="18">
    <mergeCell ref="B43:X43"/>
    <mergeCell ref="B44:X44"/>
    <mergeCell ref="B46:X46"/>
    <mergeCell ref="B47:X47"/>
    <mergeCell ref="C34:V34"/>
    <mergeCell ref="W34:X34"/>
    <mergeCell ref="B41:X41"/>
    <mergeCell ref="B42:X42"/>
    <mergeCell ref="B48:X48"/>
    <mergeCell ref="B49:X49"/>
    <mergeCell ref="B50:X50"/>
    <mergeCell ref="B51:X51"/>
    <mergeCell ref="B45:X45"/>
    <mergeCell ref="B2:X2"/>
    <mergeCell ref="C4:V4"/>
    <mergeCell ref="W4:X4"/>
    <mergeCell ref="C26:V26"/>
    <mergeCell ref="W26:X26"/>
  </mergeCells>
  <printOptions/>
  <pageMargins left="0.7480314960629921" right="0.7480314960629921" top="0.984251968503937" bottom="0.984251968503937" header="0.5118110236220472" footer="0.5118110236220472"/>
  <pageSetup fitToHeight="1" fitToWidth="1" horizontalDpi="600" verticalDpi="600" orientation="landscape" paperSize="9" scale="45"/>
  <drawing r:id="rId1"/>
</worksheet>
</file>

<file path=xl/worksheets/sheet24.xml><?xml version="1.0" encoding="utf-8"?>
<worksheet xmlns="http://schemas.openxmlformats.org/spreadsheetml/2006/main" xmlns:r="http://schemas.openxmlformats.org/officeDocument/2006/relationships">
  <sheetPr>
    <tabColor theme="4"/>
    <pageSetUpPr fitToPage="1"/>
  </sheetPr>
  <dimension ref="B2:I140"/>
  <sheetViews>
    <sheetView showGridLines="0" zoomScale="77" zoomScaleNormal="77" workbookViewId="0" topLeftCell="A73">
      <selection activeCell="C54" sqref="C54"/>
    </sheetView>
  </sheetViews>
  <sheetFormatPr defaultColWidth="10.875" defaultRowHeight="19.5" customHeight="1"/>
  <cols>
    <col min="1" max="1" width="5.50390625" style="9" customWidth="1"/>
    <col min="2" max="2" width="59.00390625" style="9" customWidth="1"/>
    <col min="3" max="3" width="12.625" style="9" bestFit="1" customWidth="1"/>
    <col min="4" max="4" width="11.125" style="9" customWidth="1"/>
    <col min="5" max="5" width="15.125" style="9" customWidth="1"/>
    <col min="6" max="6" width="11.125" style="9" customWidth="1"/>
    <col min="7" max="7" width="12.125" style="9" bestFit="1" customWidth="1"/>
    <col min="8" max="8" width="11.125" style="9" customWidth="1"/>
    <col min="9" max="9" width="12.50390625" style="9" customWidth="1"/>
    <col min="10" max="16384" width="10.875" style="9" customWidth="1"/>
  </cols>
  <sheetData>
    <row r="2" spans="2:9" ht="20.1" customHeight="1">
      <c r="B2" s="1392" t="str">
        <f>UPPER("Consolidated statement of changes in shareholders' equity - Group share")</f>
        <v>CONSOLIDATED STATEMENT OF CHANGES IN SHAREHOLDERS' EQUITY - GROUP SHARE</v>
      </c>
      <c r="C2" s="1392"/>
      <c r="D2" s="1392"/>
      <c r="E2" s="1392"/>
      <c r="F2" s="1392"/>
      <c r="G2" s="1392"/>
      <c r="H2" s="1392"/>
      <c r="I2" s="1392"/>
    </row>
    <row r="4" spans="2:9" ht="20.1" customHeight="1">
      <c r="B4" s="117" t="s">
        <v>196</v>
      </c>
      <c r="C4" s="1395" t="s">
        <v>539</v>
      </c>
      <c r="D4" s="1395"/>
      <c r="E4" s="1411" t="s">
        <v>538</v>
      </c>
      <c r="F4" s="1411" t="s">
        <v>537</v>
      </c>
      <c r="G4" s="1395" t="s">
        <v>397</v>
      </c>
      <c r="H4" s="1395"/>
      <c r="I4" s="1411" t="s">
        <v>536</v>
      </c>
    </row>
    <row r="5" spans="2:9" ht="20.1" customHeight="1">
      <c r="B5" s="50"/>
      <c r="C5" s="50" t="s">
        <v>535</v>
      </c>
      <c r="D5" s="50" t="s">
        <v>534</v>
      </c>
      <c r="E5" s="1412"/>
      <c r="F5" s="1412"/>
      <c r="G5" s="50" t="s">
        <v>535</v>
      </c>
      <c r="H5" s="50" t="s">
        <v>534</v>
      </c>
      <c r="I5" s="1412"/>
    </row>
    <row r="6" spans="2:9" ht="20.1" customHeight="1">
      <c r="B6" s="638" t="s">
        <v>533</v>
      </c>
      <c r="C6" s="637">
        <v>649118236</v>
      </c>
      <c r="D6" s="636">
        <v>6491</v>
      </c>
      <c r="E6" s="636">
        <v>30408</v>
      </c>
      <c r="F6" s="636">
        <v>-3268</v>
      </c>
      <c r="G6" s="636">
        <v>-26256899</v>
      </c>
      <c r="H6" s="636">
        <v>-3225</v>
      </c>
      <c r="I6" s="635">
        <v>30406</v>
      </c>
    </row>
    <row r="7" spans="2:9" ht="20.1" customHeight="1">
      <c r="B7" s="202" t="s">
        <v>508</v>
      </c>
      <c r="C7" s="634" t="s">
        <v>199</v>
      </c>
      <c r="D7" s="633" t="s">
        <v>199</v>
      </c>
      <c r="E7" s="633">
        <v>-4293</v>
      </c>
      <c r="F7" s="433" t="s">
        <v>199</v>
      </c>
      <c r="G7" s="433" t="s">
        <v>199</v>
      </c>
      <c r="H7" s="433" t="s">
        <v>199</v>
      </c>
      <c r="I7" s="248">
        <v>-4293</v>
      </c>
    </row>
    <row r="8" spans="2:9" ht="20.1" customHeight="1">
      <c r="B8" s="202" t="s">
        <v>529</v>
      </c>
      <c r="C8" s="634" t="s">
        <v>199</v>
      </c>
      <c r="D8" s="633" t="s">
        <v>199</v>
      </c>
      <c r="E8" s="633">
        <v>9612</v>
      </c>
      <c r="F8" s="433" t="s">
        <v>199</v>
      </c>
      <c r="G8" s="433" t="s">
        <v>199</v>
      </c>
      <c r="H8" s="433" t="s">
        <v>199</v>
      </c>
      <c r="I8" s="248">
        <v>9612</v>
      </c>
    </row>
    <row r="9" spans="2:9" ht="20.1" customHeight="1">
      <c r="B9" s="202" t="s">
        <v>505</v>
      </c>
      <c r="C9" s="634">
        <v>5770804</v>
      </c>
      <c r="D9" s="633">
        <v>58</v>
      </c>
      <c r="E9" s="633">
        <v>478</v>
      </c>
      <c r="F9" s="433" t="s">
        <v>199</v>
      </c>
      <c r="G9" s="433" t="s">
        <v>199</v>
      </c>
      <c r="H9" s="433" t="s">
        <v>199</v>
      </c>
      <c r="I9" s="248">
        <v>536</v>
      </c>
    </row>
    <row r="10" spans="2:9" ht="20.1" customHeight="1">
      <c r="B10" s="202" t="s">
        <v>504</v>
      </c>
      <c r="C10" s="634" t="s">
        <v>199</v>
      </c>
      <c r="D10" s="633" t="s">
        <v>199</v>
      </c>
      <c r="E10" s="633" t="s">
        <v>199</v>
      </c>
      <c r="F10" s="433" t="s">
        <v>199</v>
      </c>
      <c r="G10" s="433">
        <v>-22550000</v>
      </c>
      <c r="H10" s="433">
        <v>-3554</v>
      </c>
      <c r="I10" s="248">
        <v>-3554</v>
      </c>
    </row>
    <row r="11" spans="2:9" ht="20.1" customHeight="1">
      <c r="B11" s="202" t="s">
        <v>501</v>
      </c>
      <c r="C11" s="634">
        <v>-19873932</v>
      </c>
      <c r="D11" s="633">
        <v>-199</v>
      </c>
      <c r="E11" s="633">
        <v>-2877</v>
      </c>
      <c r="F11" s="433" t="s">
        <v>199</v>
      </c>
      <c r="G11" s="433">
        <v>19873932</v>
      </c>
      <c r="H11" s="433">
        <v>3076</v>
      </c>
      <c r="I11" s="248" t="s">
        <v>199</v>
      </c>
    </row>
    <row r="12" spans="2:9" ht="20.1" customHeight="1">
      <c r="B12" s="202" t="s">
        <v>500</v>
      </c>
      <c r="C12" s="634" t="s">
        <v>199</v>
      </c>
      <c r="D12" s="633" t="s">
        <v>199</v>
      </c>
      <c r="E12" s="633" t="s">
        <v>199</v>
      </c>
      <c r="F12" s="433">
        <v>-1385</v>
      </c>
      <c r="G12" s="433" t="s">
        <v>199</v>
      </c>
      <c r="H12" s="433" t="s">
        <v>199</v>
      </c>
      <c r="I12" s="248">
        <v>-1385</v>
      </c>
    </row>
    <row r="13" spans="2:9" ht="20.1" customHeight="1">
      <c r="B13" s="163" t="s">
        <v>499</v>
      </c>
      <c r="C13" s="632" t="s">
        <v>199</v>
      </c>
      <c r="D13" s="631" t="s">
        <v>199</v>
      </c>
      <c r="E13" s="631">
        <v>-62</v>
      </c>
      <c r="F13" s="537" t="s">
        <v>199</v>
      </c>
      <c r="G13" s="537" t="s">
        <v>199</v>
      </c>
      <c r="H13" s="537" t="s">
        <v>199</v>
      </c>
      <c r="I13" s="579">
        <v>-62</v>
      </c>
    </row>
    <row r="14" spans="2:9" ht="20.1" customHeight="1">
      <c r="B14" s="638" t="s">
        <v>532</v>
      </c>
      <c r="C14" s="637">
        <v>635015108</v>
      </c>
      <c r="D14" s="636">
        <v>6350</v>
      </c>
      <c r="E14" s="636">
        <v>33266</v>
      </c>
      <c r="F14" s="636">
        <v>-4653</v>
      </c>
      <c r="G14" s="636">
        <v>-28932967</v>
      </c>
      <c r="H14" s="636">
        <v>-3703</v>
      </c>
      <c r="I14" s="635">
        <v>31260</v>
      </c>
    </row>
    <row r="15" spans="2:9" ht="20.1" customHeight="1">
      <c r="B15" s="646" t="s">
        <v>531</v>
      </c>
      <c r="C15" s="645" t="s">
        <v>199</v>
      </c>
      <c r="D15" s="644" t="s">
        <v>199</v>
      </c>
      <c r="E15" s="644">
        <v>-3048</v>
      </c>
      <c r="F15" s="539">
        <v>3268</v>
      </c>
      <c r="G15" s="539">
        <v>-10855206</v>
      </c>
      <c r="H15" s="539">
        <v>-1388</v>
      </c>
      <c r="I15" s="643">
        <v>-1168</v>
      </c>
    </row>
    <row r="16" spans="2:9" ht="20.1" customHeight="1">
      <c r="B16" s="642" t="s">
        <v>530</v>
      </c>
      <c r="C16" s="641">
        <v>649118236</v>
      </c>
      <c r="D16" s="640">
        <v>6491</v>
      </c>
      <c r="E16" s="640">
        <v>27360</v>
      </c>
      <c r="F16" s="640" t="s">
        <v>199</v>
      </c>
      <c r="G16" s="640">
        <v>-37112105</v>
      </c>
      <c r="H16" s="640">
        <v>-4613</v>
      </c>
      <c r="I16" s="639">
        <v>29238</v>
      </c>
    </row>
    <row r="17" spans="2:9" ht="20.1" customHeight="1">
      <c r="B17" s="202" t="s">
        <v>508</v>
      </c>
      <c r="C17" s="634" t="s">
        <v>199</v>
      </c>
      <c r="D17" s="633" t="s">
        <v>199</v>
      </c>
      <c r="E17" s="633">
        <v>-4293</v>
      </c>
      <c r="F17" s="433" t="s">
        <v>199</v>
      </c>
      <c r="G17" s="433" t="s">
        <v>199</v>
      </c>
      <c r="H17" s="433" t="s">
        <v>199</v>
      </c>
      <c r="I17" s="248">
        <v>-4293</v>
      </c>
    </row>
    <row r="18" spans="2:9" ht="20.1" customHeight="1">
      <c r="B18" s="202" t="s">
        <v>529</v>
      </c>
      <c r="C18" s="634" t="s">
        <v>199</v>
      </c>
      <c r="D18" s="633" t="s">
        <v>199</v>
      </c>
      <c r="E18" s="633">
        <v>10868</v>
      </c>
      <c r="F18" s="433" t="s">
        <v>199</v>
      </c>
      <c r="G18" s="433" t="s">
        <v>199</v>
      </c>
      <c r="H18" s="433" t="s">
        <v>199</v>
      </c>
      <c r="I18" s="248">
        <v>10868</v>
      </c>
    </row>
    <row r="19" spans="2:9" ht="20.1" customHeight="1">
      <c r="B19" s="202" t="s">
        <v>506</v>
      </c>
      <c r="C19" s="634" t="s">
        <v>199</v>
      </c>
      <c r="D19" s="633" t="s">
        <v>199</v>
      </c>
      <c r="E19" s="633">
        <v>29</v>
      </c>
      <c r="F19" s="433">
        <v>-1429</v>
      </c>
      <c r="G19" s="433" t="s">
        <v>199</v>
      </c>
      <c r="H19" s="433" t="s">
        <v>199</v>
      </c>
      <c r="I19" s="248">
        <v>-1400</v>
      </c>
    </row>
    <row r="20" spans="2:9" ht="20.1" customHeight="1">
      <c r="B20" s="202" t="s">
        <v>505</v>
      </c>
      <c r="C20" s="634">
        <v>5770804</v>
      </c>
      <c r="D20" s="633">
        <v>58</v>
      </c>
      <c r="E20" s="633">
        <v>478</v>
      </c>
      <c r="F20" s="433" t="s">
        <v>199</v>
      </c>
      <c r="G20" s="433" t="s">
        <v>199</v>
      </c>
      <c r="H20" s="433" t="s">
        <v>199</v>
      </c>
      <c r="I20" s="248">
        <v>536</v>
      </c>
    </row>
    <row r="21" spans="2:9" ht="20.1" customHeight="1">
      <c r="B21" s="202" t="s">
        <v>504</v>
      </c>
      <c r="C21" s="634" t="s">
        <v>199</v>
      </c>
      <c r="D21" s="633" t="s">
        <v>199</v>
      </c>
      <c r="E21" s="633" t="s">
        <v>199</v>
      </c>
      <c r="F21" s="433" t="s">
        <v>199</v>
      </c>
      <c r="G21" s="433">
        <v>-22550000</v>
      </c>
      <c r="H21" s="433">
        <v>-3554</v>
      </c>
      <c r="I21" s="248">
        <v>-3554</v>
      </c>
    </row>
    <row r="22" spans="2:9" ht="20.1" customHeight="1">
      <c r="B22" s="202" t="s">
        <v>503</v>
      </c>
      <c r="C22" s="634" t="s">
        <v>199</v>
      </c>
      <c r="D22" s="633" t="s">
        <v>199</v>
      </c>
      <c r="E22" s="633">
        <v>14</v>
      </c>
      <c r="F22" s="433" t="s">
        <v>199</v>
      </c>
      <c r="G22" s="433">
        <v>715686</v>
      </c>
      <c r="H22" s="433">
        <v>61</v>
      </c>
      <c r="I22" s="248">
        <v>75</v>
      </c>
    </row>
    <row r="23" spans="2:9" ht="20.1" customHeight="1">
      <c r="B23" s="202" t="s">
        <v>502</v>
      </c>
      <c r="C23" s="634" t="s">
        <v>199</v>
      </c>
      <c r="D23" s="633" t="s">
        <v>199</v>
      </c>
      <c r="E23" s="633">
        <v>138</v>
      </c>
      <c r="F23" s="433" t="s">
        <v>199</v>
      </c>
      <c r="G23" s="433" t="s">
        <v>199</v>
      </c>
      <c r="H23" s="433" t="s">
        <v>199</v>
      </c>
      <c r="I23" s="248">
        <v>138</v>
      </c>
    </row>
    <row r="24" spans="2:9" ht="20.1" customHeight="1">
      <c r="B24" s="202" t="s">
        <v>501</v>
      </c>
      <c r="C24" s="634">
        <v>-19873932</v>
      </c>
      <c r="D24" s="633">
        <v>-199</v>
      </c>
      <c r="E24" s="633">
        <v>-2877</v>
      </c>
      <c r="F24" s="433" t="s">
        <v>199</v>
      </c>
      <c r="G24" s="433">
        <v>19873932</v>
      </c>
      <c r="H24" s="433">
        <v>3076</v>
      </c>
      <c r="I24" s="248" t="s">
        <v>199</v>
      </c>
    </row>
    <row r="25" spans="2:9" ht="20.1" customHeight="1">
      <c r="B25" s="202" t="s">
        <v>500</v>
      </c>
      <c r="C25" s="634" t="s">
        <v>199</v>
      </c>
      <c r="D25" s="633" t="s">
        <v>199</v>
      </c>
      <c r="E25" s="633" t="s">
        <v>199</v>
      </c>
      <c r="F25" s="433" t="s">
        <v>199</v>
      </c>
      <c r="G25" s="433" t="s">
        <v>199</v>
      </c>
      <c r="H25" s="433" t="s">
        <v>199</v>
      </c>
      <c r="I25" s="248" t="s">
        <v>199</v>
      </c>
    </row>
    <row r="26" spans="2:9" ht="20.1" customHeight="1">
      <c r="B26" s="202" t="s">
        <v>499</v>
      </c>
      <c r="C26" s="634" t="s">
        <v>199</v>
      </c>
      <c r="D26" s="633" t="s">
        <v>199</v>
      </c>
      <c r="E26" s="633" t="s">
        <v>199</v>
      </c>
      <c r="F26" s="433" t="s">
        <v>199</v>
      </c>
      <c r="G26" s="433" t="s">
        <v>199</v>
      </c>
      <c r="H26" s="433" t="s">
        <v>199</v>
      </c>
      <c r="I26" s="248" t="s">
        <v>199</v>
      </c>
    </row>
    <row r="27" spans="2:9" ht="20.1" customHeight="1">
      <c r="B27" s="163" t="s">
        <v>498</v>
      </c>
      <c r="C27" s="632" t="s">
        <v>199</v>
      </c>
      <c r="D27" s="631" t="s">
        <v>199</v>
      </c>
      <c r="E27" s="631" t="s">
        <v>199</v>
      </c>
      <c r="F27" s="537" t="s">
        <v>199</v>
      </c>
      <c r="G27" s="537" t="s">
        <v>199</v>
      </c>
      <c r="H27" s="537" t="s">
        <v>199</v>
      </c>
      <c r="I27" s="579" t="s">
        <v>199</v>
      </c>
    </row>
    <row r="28" spans="2:9" ht="20.1" customHeight="1">
      <c r="B28" s="638" t="s">
        <v>528</v>
      </c>
      <c r="C28" s="637">
        <v>635015108</v>
      </c>
      <c r="D28" s="636">
        <v>6350</v>
      </c>
      <c r="E28" s="636">
        <v>31717</v>
      </c>
      <c r="F28" s="636">
        <v>-1429</v>
      </c>
      <c r="G28" s="636">
        <v>-39072487</v>
      </c>
      <c r="H28" s="636">
        <v>-5030</v>
      </c>
      <c r="I28" s="635">
        <v>31608</v>
      </c>
    </row>
    <row r="29" spans="2:9" ht="20.1" customHeight="1">
      <c r="B29" s="202" t="s">
        <v>508</v>
      </c>
      <c r="C29" s="634" t="s">
        <v>199</v>
      </c>
      <c r="D29" s="633" t="s">
        <v>199</v>
      </c>
      <c r="E29" s="633">
        <v>-3510</v>
      </c>
      <c r="F29" s="433" t="s">
        <v>199</v>
      </c>
      <c r="G29" s="433" t="s">
        <v>199</v>
      </c>
      <c r="H29" s="433" t="s">
        <v>199</v>
      </c>
      <c r="I29" s="248">
        <v>-3510</v>
      </c>
    </row>
    <row r="30" spans="2:9" ht="20.1" customHeight="1">
      <c r="B30" s="202" t="s">
        <v>527</v>
      </c>
      <c r="C30" s="634" t="s">
        <v>199</v>
      </c>
      <c r="D30" s="633" t="s">
        <v>199</v>
      </c>
      <c r="E30" s="633">
        <v>12273</v>
      </c>
      <c r="F30" s="433" t="s">
        <v>199</v>
      </c>
      <c r="G30" s="433" t="s">
        <v>199</v>
      </c>
      <c r="H30" s="433" t="s">
        <v>199</v>
      </c>
      <c r="I30" s="248">
        <v>12273</v>
      </c>
    </row>
    <row r="31" spans="2:9" ht="20.1" customHeight="1">
      <c r="B31" s="202" t="s">
        <v>506</v>
      </c>
      <c r="C31" s="634" t="s">
        <v>199</v>
      </c>
      <c r="D31" s="633" t="s">
        <v>199</v>
      </c>
      <c r="E31" s="633">
        <v>418</v>
      </c>
      <c r="F31" s="433">
        <v>2850</v>
      </c>
      <c r="G31" s="433" t="s">
        <v>199</v>
      </c>
      <c r="H31" s="433" t="s">
        <v>199</v>
      </c>
      <c r="I31" s="248">
        <v>3268</v>
      </c>
    </row>
    <row r="32" spans="2:9" ht="20.1" customHeight="1">
      <c r="B32" s="202" t="s">
        <v>505</v>
      </c>
      <c r="C32" s="634">
        <v>1176756</v>
      </c>
      <c r="D32" s="633">
        <v>12</v>
      </c>
      <c r="E32" s="633">
        <v>88</v>
      </c>
      <c r="F32" s="433" t="s">
        <v>199</v>
      </c>
      <c r="G32" s="433" t="s">
        <v>199</v>
      </c>
      <c r="H32" s="433" t="s">
        <v>199</v>
      </c>
      <c r="I32" s="248">
        <v>100</v>
      </c>
    </row>
    <row r="33" spans="2:9" ht="20.1" customHeight="1">
      <c r="B33" s="202" t="s">
        <v>504</v>
      </c>
      <c r="C33" s="634" t="s">
        <v>199</v>
      </c>
      <c r="D33" s="633" t="s">
        <v>199</v>
      </c>
      <c r="E33" s="633" t="s">
        <v>199</v>
      </c>
      <c r="F33" s="433" t="s">
        <v>199</v>
      </c>
      <c r="G33" s="433">
        <v>-18318500</v>
      </c>
      <c r="H33" s="433">
        <v>-3485</v>
      </c>
      <c r="I33" s="248">
        <v>-3485</v>
      </c>
    </row>
    <row r="34" spans="2:9" ht="20.1" customHeight="1">
      <c r="B34" s="202" t="s">
        <v>503</v>
      </c>
      <c r="C34" s="634" t="s">
        <v>199</v>
      </c>
      <c r="D34" s="633" t="s">
        <v>199</v>
      </c>
      <c r="E34" s="633">
        <v>34</v>
      </c>
      <c r="F34" s="433" t="s">
        <v>199</v>
      </c>
      <c r="G34" s="433">
        <v>2066087</v>
      </c>
      <c r="H34" s="433">
        <v>226</v>
      </c>
      <c r="I34" s="248">
        <v>260</v>
      </c>
    </row>
    <row r="35" spans="2:9" ht="20.1" customHeight="1">
      <c r="B35" s="202" t="s">
        <v>502</v>
      </c>
      <c r="C35" s="634" t="s">
        <v>199</v>
      </c>
      <c r="D35" s="633" t="s">
        <v>199</v>
      </c>
      <c r="E35" s="633">
        <v>131</v>
      </c>
      <c r="F35" s="433" t="s">
        <v>199</v>
      </c>
      <c r="G35" s="433" t="s">
        <v>199</v>
      </c>
      <c r="H35" s="433" t="s">
        <v>199</v>
      </c>
      <c r="I35" s="248">
        <v>131</v>
      </c>
    </row>
    <row r="36" spans="2:9" ht="20.1" customHeight="1">
      <c r="B36" s="202" t="s">
        <v>501</v>
      </c>
      <c r="C36" s="634">
        <v>-21075568</v>
      </c>
      <c r="D36" s="633">
        <v>-211</v>
      </c>
      <c r="E36" s="633">
        <v>-3647</v>
      </c>
      <c r="F36" s="433" t="s">
        <v>199</v>
      </c>
      <c r="G36" s="433">
        <v>21075568</v>
      </c>
      <c r="H36" s="433">
        <v>3858</v>
      </c>
      <c r="I36" s="248" t="s">
        <v>199</v>
      </c>
    </row>
    <row r="37" spans="2:9" ht="20.1" customHeight="1">
      <c r="B37" s="202" t="s">
        <v>500</v>
      </c>
      <c r="C37" s="634" t="s">
        <v>199</v>
      </c>
      <c r="D37" s="633" t="s">
        <v>199</v>
      </c>
      <c r="E37" s="633" t="s">
        <v>199</v>
      </c>
      <c r="F37" s="433" t="s">
        <v>199</v>
      </c>
      <c r="G37" s="433" t="s">
        <v>199</v>
      </c>
      <c r="H37" s="433" t="s">
        <v>199</v>
      </c>
      <c r="I37" s="248" t="s">
        <v>199</v>
      </c>
    </row>
    <row r="38" spans="2:9" ht="20.1" customHeight="1">
      <c r="B38" s="202" t="s">
        <v>499</v>
      </c>
      <c r="C38" s="634" t="s">
        <v>199</v>
      </c>
      <c r="D38" s="633" t="s">
        <v>199</v>
      </c>
      <c r="E38" s="633" t="s">
        <v>199</v>
      </c>
      <c r="F38" s="433" t="s">
        <v>199</v>
      </c>
      <c r="G38" s="433" t="s">
        <v>199</v>
      </c>
      <c r="H38" s="433" t="s">
        <v>199</v>
      </c>
      <c r="I38" s="248" t="s">
        <v>199</v>
      </c>
    </row>
    <row r="39" spans="2:9" ht="20.1" customHeight="1">
      <c r="B39" s="163" t="s">
        <v>498</v>
      </c>
      <c r="C39" s="632" t="s">
        <v>199</v>
      </c>
      <c r="D39" s="631" t="s">
        <v>199</v>
      </c>
      <c r="E39" s="631" t="s">
        <v>199</v>
      </c>
      <c r="F39" s="537" t="s">
        <v>199</v>
      </c>
      <c r="G39" s="537" t="s">
        <v>199</v>
      </c>
      <c r="H39" s="537" t="s">
        <v>199</v>
      </c>
      <c r="I39" s="579" t="s">
        <v>199</v>
      </c>
    </row>
    <row r="40" spans="2:9" ht="20.1" customHeight="1">
      <c r="B40" s="638" t="s">
        <v>526</v>
      </c>
      <c r="C40" s="637">
        <v>615116296</v>
      </c>
      <c r="D40" s="636">
        <v>6151</v>
      </c>
      <c r="E40" s="636">
        <v>37504</v>
      </c>
      <c r="F40" s="636">
        <v>1421</v>
      </c>
      <c r="G40" s="636">
        <v>-34249332</v>
      </c>
      <c r="H40" s="636">
        <v>-4431</v>
      </c>
      <c r="I40" s="635">
        <v>40645</v>
      </c>
    </row>
    <row r="41" spans="2:9" ht="20.1" customHeight="1">
      <c r="B41" s="202" t="s">
        <v>508</v>
      </c>
      <c r="C41" s="634" t="s">
        <v>199</v>
      </c>
      <c r="D41" s="633" t="s">
        <v>199</v>
      </c>
      <c r="E41" s="633">
        <v>-3999</v>
      </c>
      <c r="F41" s="433" t="s">
        <v>199</v>
      </c>
      <c r="G41" s="433" t="s">
        <v>199</v>
      </c>
      <c r="H41" s="433" t="s">
        <v>199</v>
      </c>
      <c r="I41" s="248">
        <v>-3999</v>
      </c>
    </row>
    <row r="42" spans="2:9" ht="20.1" customHeight="1">
      <c r="B42" s="202" t="s">
        <v>525</v>
      </c>
      <c r="C42" s="634" t="s">
        <v>199</v>
      </c>
      <c r="D42" s="633" t="s">
        <v>199</v>
      </c>
      <c r="E42" s="633">
        <v>11768</v>
      </c>
      <c r="F42" s="433" t="s">
        <v>199</v>
      </c>
      <c r="G42" s="433" t="s">
        <v>199</v>
      </c>
      <c r="H42" s="433" t="s">
        <v>199</v>
      </c>
      <c r="I42" s="248">
        <v>11768</v>
      </c>
    </row>
    <row r="43" spans="2:9" ht="20.1" customHeight="1">
      <c r="B43" s="202" t="s">
        <v>524</v>
      </c>
      <c r="C43" s="634">
        <v>1845348888</v>
      </c>
      <c r="D43" s="633" t="s">
        <v>199</v>
      </c>
      <c r="E43" s="633" t="s">
        <v>199</v>
      </c>
      <c r="F43" s="433" t="s">
        <v>199</v>
      </c>
      <c r="G43" s="433">
        <v>-102747996</v>
      </c>
      <c r="H43" s="433" t="s">
        <v>199</v>
      </c>
      <c r="I43" s="248" t="s">
        <v>199</v>
      </c>
    </row>
    <row r="44" spans="2:9" ht="20.1" customHeight="1">
      <c r="B44" s="202" t="s">
        <v>523</v>
      </c>
      <c r="C44" s="634" t="s">
        <v>199</v>
      </c>
      <c r="D44" s="633" t="s">
        <v>199</v>
      </c>
      <c r="E44" s="633">
        <v>-2061</v>
      </c>
      <c r="F44" s="433">
        <v>-209</v>
      </c>
      <c r="G44" s="433" t="s">
        <v>199</v>
      </c>
      <c r="H44" s="433">
        <v>16</v>
      </c>
      <c r="I44" s="248">
        <v>-2254</v>
      </c>
    </row>
    <row r="45" spans="2:9" ht="20.1" customHeight="1">
      <c r="B45" s="202" t="s">
        <v>506</v>
      </c>
      <c r="C45" s="634" t="s">
        <v>199</v>
      </c>
      <c r="D45" s="633" t="s">
        <v>199</v>
      </c>
      <c r="E45" s="633">
        <v>-37</v>
      </c>
      <c r="F45" s="433">
        <v>-2595</v>
      </c>
      <c r="G45" s="433" t="s">
        <v>199</v>
      </c>
      <c r="H45" s="433" t="s">
        <v>199</v>
      </c>
      <c r="I45" s="248">
        <v>-2632</v>
      </c>
    </row>
    <row r="46" spans="2:9" ht="20.1" customHeight="1">
      <c r="B46" s="202" t="s">
        <v>505</v>
      </c>
      <c r="C46" s="634">
        <v>12322769</v>
      </c>
      <c r="D46" s="633">
        <v>30</v>
      </c>
      <c r="E46" s="633">
        <v>469</v>
      </c>
      <c r="F46" s="433" t="s">
        <v>199</v>
      </c>
      <c r="G46" s="433" t="s">
        <v>199</v>
      </c>
      <c r="H46" s="433" t="s">
        <v>199</v>
      </c>
      <c r="I46" s="248">
        <v>499</v>
      </c>
    </row>
    <row r="47" spans="2:9" ht="20.1" customHeight="1">
      <c r="B47" s="202" t="s">
        <v>504</v>
      </c>
      <c r="C47" s="634" t="s">
        <v>199</v>
      </c>
      <c r="D47" s="633" t="s">
        <v>199</v>
      </c>
      <c r="E47" s="633" t="s">
        <v>199</v>
      </c>
      <c r="F47" s="433" t="s">
        <v>199</v>
      </c>
      <c r="G47" s="433">
        <v>-78220684</v>
      </c>
      <c r="H47" s="433">
        <v>-4095</v>
      </c>
      <c r="I47" s="248">
        <v>-4095</v>
      </c>
    </row>
    <row r="48" spans="2:9" ht="20.1" customHeight="1">
      <c r="B48" s="202" t="s">
        <v>503</v>
      </c>
      <c r="C48" s="634" t="s">
        <v>199</v>
      </c>
      <c r="D48" s="633" t="s">
        <v>199</v>
      </c>
      <c r="E48" s="633" t="s">
        <v>199</v>
      </c>
      <c r="F48" s="433" t="s">
        <v>199</v>
      </c>
      <c r="G48" s="433">
        <v>6997305</v>
      </c>
      <c r="H48" s="433">
        <v>232</v>
      </c>
      <c r="I48" s="248">
        <v>232</v>
      </c>
    </row>
    <row r="49" spans="2:9" ht="20.1" customHeight="1">
      <c r="B49" s="202" t="s">
        <v>502</v>
      </c>
      <c r="C49" s="634" t="s">
        <v>199</v>
      </c>
      <c r="D49" s="633" t="s">
        <v>199</v>
      </c>
      <c r="E49" s="633">
        <v>157</v>
      </c>
      <c r="F49" s="433" t="s">
        <v>199</v>
      </c>
      <c r="G49" s="433" t="s">
        <v>199</v>
      </c>
      <c r="H49" s="433" t="s">
        <v>199</v>
      </c>
      <c r="I49" s="248">
        <v>157</v>
      </c>
    </row>
    <row r="50" spans="2:9" ht="20.1" customHeight="1">
      <c r="B50" s="202" t="s">
        <v>501</v>
      </c>
      <c r="C50" s="634">
        <v>-47020000</v>
      </c>
      <c r="D50" s="633">
        <v>-117</v>
      </c>
      <c r="E50" s="633">
        <v>-2341</v>
      </c>
      <c r="F50" s="433" t="s">
        <v>199</v>
      </c>
      <c r="G50" s="433">
        <v>47020000</v>
      </c>
      <c r="H50" s="433">
        <v>2458</v>
      </c>
      <c r="I50" s="248" t="s">
        <v>199</v>
      </c>
    </row>
    <row r="51" spans="2:9" ht="20.1" customHeight="1">
      <c r="B51" s="202" t="s">
        <v>500</v>
      </c>
      <c r="C51" s="634" t="s">
        <v>199</v>
      </c>
      <c r="D51" s="633" t="s">
        <v>199</v>
      </c>
      <c r="E51" s="633" t="s">
        <v>199</v>
      </c>
      <c r="F51" s="433" t="s">
        <v>199</v>
      </c>
      <c r="G51" s="433" t="s">
        <v>199</v>
      </c>
      <c r="H51" s="433" t="s">
        <v>199</v>
      </c>
      <c r="I51" s="248" t="s">
        <v>199</v>
      </c>
    </row>
    <row r="52" spans="2:9" ht="20.1" customHeight="1">
      <c r="B52" s="202" t="s">
        <v>499</v>
      </c>
      <c r="C52" s="634" t="s">
        <v>199</v>
      </c>
      <c r="D52" s="633" t="s">
        <v>199</v>
      </c>
      <c r="E52" s="633" t="s">
        <v>199</v>
      </c>
      <c r="F52" s="433" t="s">
        <v>199</v>
      </c>
      <c r="G52" s="433" t="s">
        <v>199</v>
      </c>
      <c r="H52" s="433" t="s">
        <v>199</v>
      </c>
      <c r="I52" s="248" t="s">
        <v>199</v>
      </c>
    </row>
    <row r="53" spans="2:9" ht="20.1" customHeight="1">
      <c r="B53" s="163" t="s">
        <v>498</v>
      </c>
      <c r="C53" s="632" t="s">
        <v>199</v>
      </c>
      <c r="D53" s="631" t="s">
        <v>199</v>
      </c>
      <c r="E53" s="631" t="s">
        <v>199</v>
      </c>
      <c r="F53" s="537" t="s">
        <v>199</v>
      </c>
      <c r="G53" s="537" t="s">
        <v>199</v>
      </c>
      <c r="H53" s="537" t="s">
        <v>199</v>
      </c>
      <c r="I53" s="579" t="s">
        <v>199</v>
      </c>
    </row>
    <row r="54" spans="2:9" ht="20.1" customHeight="1">
      <c r="B54" s="638" t="s">
        <v>522</v>
      </c>
      <c r="C54" s="637">
        <v>2425767953</v>
      </c>
      <c r="D54" s="636">
        <v>6064</v>
      </c>
      <c r="E54" s="636">
        <v>41460</v>
      </c>
      <c r="F54" s="636">
        <v>-1383</v>
      </c>
      <c r="G54" s="636">
        <v>-161200707</v>
      </c>
      <c r="H54" s="636">
        <v>-5820</v>
      </c>
      <c r="I54" s="635">
        <v>40321</v>
      </c>
    </row>
    <row r="55" spans="2:9" ht="20.1" customHeight="1">
      <c r="B55" s="202" t="s">
        <v>508</v>
      </c>
      <c r="C55" s="634" t="s">
        <v>199</v>
      </c>
      <c r="D55" s="633" t="s">
        <v>199</v>
      </c>
      <c r="E55" s="633">
        <v>-4510</v>
      </c>
      <c r="F55" s="433" t="s">
        <v>199</v>
      </c>
      <c r="G55" s="433" t="s">
        <v>199</v>
      </c>
      <c r="H55" s="433" t="s">
        <v>199</v>
      </c>
      <c r="I55" s="248">
        <v>-4510</v>
      </c>
    </row>
    <row r="56" spans="2:9" ht="20.1" customHeight="1">
      <c r="B56" s="202" t="s">
        <v>521</v>
      </c>
      <c r="C56" s="634" t="s">
        <v>199</v>
      </c>
      <c r="D56" s="633" t="s">
        <v>199</v>
      </c>
      <c r="E56" s="633">
        <v>13181</v>
      </c>
      <c r="F56" s="433" t="s">
        <v>199</v>
      </c>
      <c r="G56" s="433" t="s">
        <v>199</v>
      </c>
      <c r="H56" s="433" t="s">
        <v>199</v>
      </c>
      <c r="I56" s="248">
        <v>13181</v>
      </c>
    </row>
    <row r="57" spans="2:9" ht="20.1" customHeight="1">
      <c r="B57" s="202" t="s">
        <v>506</v>
      </c>
      <c r="C57" s="634" t="s">
        <v>199</v>
      </c>
      <c r="D57" s="633" t="s">
        <v>199</v>
      </c>
      <c r="E57" s="633">
        <v>117</v>
      </c>
      <c r="F57" s="433">
        <v>-3013</v>
      </c>
      <c r="G57" s="433" t="s">
        <v>199</v>
      </c>
      <c r="H57" s="433" t="s">
        <v>199</v>
      </c>
      <c r="I57" s="248">
        <v>-2896</v>
      </c>
    </row>
    <row r="58" spans="2:9" ht="20.1" customHeight="1">
      <c r="B58" s="202" t="s">
        <v>505</v>
      </c>
      <c r="C58" s="634">
        <v>2769144</v>
      </c>
      <c r="D58" s="633">
        <v>7</v>
      </c>
      <c r="E58" s="633">
        <v>82</v>
      </c>
      <c r="F58" s="433" t="s">
        <v>199</v>
      </c>
      <c r="G58" s="433" t="s">
        <v>199</v>
      </c>
      <c r="H58" s="433" t="s">
        <v>199</v>
      </c>
      <c r="I58" s="248">
        <v>89</v>
      </c>
    </row>
    <row r="59" spans="2:9" ht="20.1" customHeight="1">
      <c r="B59" s="202" t="s">
        <v>504</v>
      </c>
      <c r="C59" s="634" t="s">
        <v>199</v>
      </c>
      <c r="D59" s="633" t="s">
        <v>199</v>
      </c>
      <c r="E59" s="633" t="s">
        <v>199</v>
      </c>
      <c r="F59" s="433" t="s">
        <v>199</v>
      </c>
      <c r="G59" s="433">
        <v>-32387355</v>
      </c>
      <c r="H59" s="433">
        <v>-1787</v>
      </c>
      <c r="I59" s="248">
        <v>-1787</v>
      </c>
    </row>
    <row r="60" spans="2:9" ht="20.1" customHeight="1">
      <c r="B60" s="202" t="s">
        <v>503</v>
      </c>
      <c r="C60" s="634" t="s">
        <v>199</v>
      </c>
      <c r="D60" s="633" t="s">
        <v>199</v>
      </c>
      <c r="E60" s="633">
        <v>-77</v>
      </c>
      <c r="F60" s="433" t="s">
        <v>199</v>
      </c>
      <c r="G60" s="433">
        <v>9161830</v>
      </c>
      <c r="H60" s="433">
        <v>341</v>
      </c>
      <c r="I60" s="248">
        <v>264</v>
      </c>
    </row>
    <row r="61" spans="2:9" ht="20.1" customHeight="1">
      <c r="B61" s="202" t="s">
        <v>502</v>
      </c>
      <c r="C61" s="634" t="s">
        <v>199</v>
      </c>
      <c r="D61" s="633" t="s">
        <v>199</v>
      </c>
      <c r="E61" s="633">
        <v>196</v>
      </c>
      <c r="F61" s="433" t="s">
        <v>199</v>
      </c>
      <c r="G61" s="433" t="s">
        <v>199</v>
      </c>
      <c r="H61" s="433" t="s">
        <v>199</v>
      </c>
      <c r="I61" s="248">
        <v>196</v>
      </c>
    </row>
    <row r="62" spans="2:9" ht="20.1" customHeight="1">
      <c r="B62" s="202" t="s">
        <v>501</v>
      </c>
      <c r="C62" s="634">
        <v>-33005000</v>
      </c>
      <c r="D62" s="633">
        <v>-82</v>
      </c>
      <c r="E62" s="633">
        <v>-1652</v>
      </c>
      <c r="F62" s="433" t="s">
        <v>199</v>
      </c>
      <c r="G62" s="433">
        <v>33005000</v>
      </c>
      <c r="H62" s="433">
        <v>1734</v>
      </c>
      <c r="I62" s="248" t="s">
        <v>199</v>
      </c>
    </row>
    <row r="63" spans="2:9" ht="20.1" customHeight="1">
      <c r="B63" s="202" t="s">
        <v>500</v>
      </c>
      <c r="C63" s="634" t="s">
        <v>199</v>
      </c>
      <c r="D63" s="633" t="s">
        <v>199</v>
      </c>
      <c r="E63" s="633" t="s">
        <v>199</v>
      </c>
      <c r="F63" s="433" t="s">
        <v>199</v>
      </c>
      <c r="G63" s="433" t="s">
        <v>199</v>
      </c>
      <c r="H63" s="433" t="s">
        <v>199</v>
      </c>
      <c r="I63" s="248" t="s">
        <v>199</v>
      </c>
    </row>
    <row r="64" spans="2:9" ht="20.1" customHeight="1">
      <c r="B64" s="202" t="s">
        <v>499</v>
      </c>
      <c r="C64" s="634" t="s">
        <v>199</v>
      </c>
      <c r="D64" s="633" t="s">
        <v>199</v>
      </c>
      <c r="E64" s="633" t="s">
        <v>199</v>
      </c>
      <c r="F64" s="433" t="s">
        <v>199</v>
      </c>
      <c r="G64" s="433" t="s">
        <v>199</v>
      </c>
      <c r="H64" s="433" t="s">
        <v>199</v>
      </c>
      <c r="I64" s="248" t="s">
        <v>199</v>
      </c>
    </row>
    <row r="65" spans="2:9" ht="20.1" customHeight="1">
      <c r="B65" s="163" t="s">
        <v>498</v>
      </c>
      <c r="C65" s="632" t="s">
        <v>199</v>
      </c>
      <c r="D65" s="631" t="s">
        <v>199</v>
      </c>
      <c r="E65" s="631" t="s">
        <v>199</v>
      </c>
      <c r="F65" s="537" t="s">
        <v>199</v>
      </c>
      <c r="G65" s="537" t="s">
        <v>199</v>
      </c>
      <c r="H65" s="537" t="s">
        <v>199</v>
      </c>
      <c r="I65" s="579" t="s">
        <v>199</v>
      </c>
    </row>
    <row r="66" spans="2:9" ht="20.1" customHeight="1">
      <c r="B66" s="638" t="s">
        <v>520</v>
      </c>
      <c r="C66" s="637">
        <v>2395532097</v>
      </c>
      <c r="D66" s="636">
        <v>5989</v>
      </c>
      <c r="E66" s="636">
        <v>48797</v>
      </c>
      <c r="F66" s="636">
        <v>-4396</v>
      </c>
      <c r="G66" s="636">
        <v>-151421232</v>
      </c>
      <c r="H66" s="636">
        <v>-5532</v>
      </c>
      <c r="I66" s="635">
        <v>44858</v>
      </c>
    </row>
    <row r="67" spans="2:9" ht="20.1" customHeight="1">
      <c r="B67" s="202" t="s">
        <v>508</v>
      </c>
      <c r="C67" s="634" t="s">
        <v>199</v>
      </c>
      <c r="D67" s="633" t="s">
        <v>199</v>
      </c>
      <c r="E67" s="633">
        <v>-4945</v>
      </c>
      <c r="F67" s="433" t="s">
        <v>199</v>
      </c>
      <c r="G67" s="433" t="s">
        <v>199</v>
      </c>
      <c r="H67" s="433" t="s">
        <v>199</v>
      </c>
      <c r="I67" s="248">
        <v>-4945</v>
      </c>
    </row>
    <row r="68" spans="2:9" ht="20.1" customHeight="1">
      <c r="B68" s="202" t="s">
        <v>519</v>
      </c>
      <c r="C68" s="634" t="s">
        <v>199</v>
      </c>
      <c r="D68" s="633" t="s">
        <v>199</v>
      </c>
      <c r="E68" s="633">
        <v>10590</v>
      </c>
      <c r="F68" s="433" t="s">
        <v>199</v>
      </c>
      <c r="G68" s="433" t="s">
        <v>199</v>
      </c>
      <c r="H68" s="433" t="s">
        <v>199</v>
      </c>
      <c r="I68" s="248">
        <v>10590</v>
      </c>
    </row>
    <row r="69" spans="2:9" ht="20.1" customHeight="1">
      <c r="B69" s="202" t="s">
        <v>506</v>
      </c>
      <c r="C69" s="634" t="s">
        <v>199</v>
      </c>
      <c r="D69" s="633" t="s">
        <v>199</v>
      </c>
      <c r="E69" s="633">
        <v>-258</v>
      </c>
      <c r="F69" s="433">
        <v>-480</v>
      </c>
      <c r="G69" s="433" t="s">
        <v>199</v>
      </c>
      <c r="H69" s="433" t="s">
        <v>199</v>
      </c>
      <c r="I69" s="248">
        <v>-738</v>
      </c>
    </row>
    <row r="70" spans="2:9" ht="20.1" customHeight="1">
      <c r="B70" s="202" t="s">
        <v>505</v>
      </c>
      <c r="C70" s="634">
        <v>6275977</v>
      </c>
      <c r="D70" s="633">
        <v>16</v>
      </c>
      <c r="E70" s="633">
        <v>246</v>
      </c>
      <c r="F70" s="433" t="s">
        <v>199</v>
      </c>
      <c r="G70" s="433" t="s">
        <v>199</v>
      </c>
      <c r="H70" s="433" t="s">
        <v>199</v>
      </c>
      <c r="I70" s="248">
        <v>262</v>
      </c>
    </row>
    <row r="71" spans="2:9" ht="20.1" customHeight="1">
      <c r="B71" s="202" t="s">
        <v>504</v>
      </c>
      <c r="C71" s="634" t="s">
        <v>199</v>
      </c>
      <c r="D71" s="633" t="s">
        <v>199</v>
      </c>
      <c r="E71" s="633" t="s">
        <v>199</v>
      </c>
      <c r="F71" s="433" t="s">
        <v>199</v>
      </c>
      <c r="G71" s="433">
        <v>-27600000</v>
      </c>
      <c r="H71" s="433">
        <v>-1339</v>
      </c>
      <c r="I71" s="248">
        <v>-1339</v>
      </c>
    </row>
    <row r="72" spans="2:9" ht="20.1" customHeight="1">
      <c r="B72" s="202" t="s">
        <v>503</v>
      </c>
      <c r="C72" s="634" t="s">
        <v>199</v>
      </c>
      <c r="D72" s="633" t="s">
        <v>199</v>
      </c>
      <c r="E72" s="633">
        <v>-71</v>
      </c>
      <c r="F72" s="433"/>
      <c r="G72" s="433">
        <v>5939137</v>
      </c>
      <c r="H72" s="433">
        <v>221</v>
      </c>
      <c r="I72" s="248">
        <v>150</v>
      </c>
    </row>
    <row r="73" spans="2:9" ht="20.1" customHeight="1">
      <c r="B73" s="202" t="s">
        <v>502</v>
      </c>
      <c r="C73" s="634" t="s">
        <v>199</v>
      </c>
      <c r="D73" s="633" t="s">
        <v>199</v>
      </c>
      <c r="E73" s="633">
        <v>154</v>
      </c>
      <c r="F73" s="433" t="s">
        <v>199</v>
      </c>
      <c r="G73" s="433" t="s">
        <v>199</v>
      </c>
      <c r="H73" s="433" t="s">
        <v>199</v>
      </c>
      <c r="I73" s="248">
        <v>154</v>
      </c>
    </row>
    <row r="74" spans="2:9" ht="20.1" customHeight="1">
      <c r="B74" s="202" t="s">
        <v>501</v>
      </c>
      <c r="C74" s="634">
        <v>-30000000</v>
      </c>
      <c r="D74" s="633">
        <v>-75</v>
      </c>
      <c r="E74" s="633">
        <v>-1566</v>
      </c>
      <c r="F74" s="433"/>
      <c r="G74" s="433">
        <v>30000000</v>
      </c>
      <c r="H74" s="433">
        <v>1641</v>
      </c>
      <c r="I74" s="248" t="s">
        <v>199</v>
      </c>
    </row>
    <row r="75" spans="2:9" ht="20.1" customHeight="1">
      <c r="B75" s="202" t="s">
        <v>500</v>
      </c>
      <c r="C75" s="634" t="s">
        <v>199</v>
      </c>
      <c r="D75" s="633" t="s">
        <v>199</v>
      </c>
      <c r="E75" s="633" t="s">
        <v>199</v>
      </c>
      <c r="F75" s="433" t="s">
        <v>199</v>
      </c>
      <c r="G75" s="433" t="s">
        <v>199</v>
      </c>
      <c r="H75" s="433" t="s">
        <v>199</v>
      </c>
      <c r="I75" s="248" t="s">
        <v>199</v>
      </c>
    </row>
    <row r="76" spans="2:9" ht="20.1" customHeight="1">
      <c r="B76" s="202" t="s">
        <v>499</v>
      </c>
      <c r="C76" s="634" t="s">
        <v>199</v>
      </c>
      <c r="D76" s="633" t="s">
        <v>199</v>
      </c>
      <c r="E76" s="633" t="s">
        <v>199</v>
      </c>
      <c r="F76" s="433" t="s">
        <v>199</v>
      </c>
      <c r="G76" s="433" t="s">
        <v>199</v>
      </c>
      <c r="H76" s="433" t="s">
        <v>199</v>
      </c>
      <c r="I76" s="248" t="s">
        <v>199</v>
      </c>
    </row>
    <row r="77" spans="2:9" ht="20.1" customHeight="1">
      <c r="B77" s="163" t="s">
        <v>498</v>
      </c>
      <c r="C77" s="632" t="s">
        <v>199</v>
      </c>
      <c r="D77" s="631" t="s">
        <v>199</v>
      </c>
      <c r="E77" s="631" t="s">
        <v>199</v>
      </c>
      <c r="F77" s="537" t="s">
        <v>199</v>
      </c>
      <c r="G77" s="537" t="s">
        <v>199</v>
      </c>
      <c r="H77" s="537" t="s">
        <v>199</v>
      </c>
      <c r="I77" s="579" t="s">
        <v>199</v>
      </c>
    </row>
    <row r="78" spans="2:9" ht="20.1" customHeight="1">
      <c r="B78" s="560" t="s">
        <v>518</v>
      </c>
      <c r="C78" s="630">
        <v>2371808074</v>
      </c>
      <c r="D78" s="629">
        <v>5930</v>
      </c>
      <c r="E78" s="629">
        <v>52385</v>
      </c>
      <c r="F78" s="629">
        <v>-4876</v>
      </c>
      <c r="G78" s="629">
        <v>-143082095</v>
      </c>
      <c r="H78" s="629">
        <v>-5009</v>
      </c>
      <c r="I78" s="629">
        <v>48430</v>
      </c>
    </row>
    <row r="79" spans="2:9" ht="20.1" customHeight="1">
      <c r="B79" s="202" t="s">
        <v>508</v>
      </c>
      <c r="C79" s="520" t="s">
        <v>199</v>
      </c>
      <c r="D79" s="491" t="s">
        <v>199</v>
      </c>
      <c r="E79" s="491">
        <v>-5086</v>
      </c>
      <c r="F79" s="433" t="s">
        <v>199</v>
      </c>
      <c r="G79" s="433" t="s">
        <v>199</v>
      </c>
      <c r="H79" s="433" t="s">
        <v>199</v>
      </c>
      <c r="I79" s="248">
        <v>-5086</v>
      </c>
    </row>
    <row r="80" spans="2:9" ht="20.1" customHeight="1">
      <c r="B80" s="202" t="s">
        <v>517</v>
      </c>
      <c r="C80" s="520" t="s">
        <v>199</v>
      </c>
      <c r="D80" s="491" t="s">
        <v>199</v>
      </c>
      <c r="E80" s="491">
        <v>8400</v>
      </c>
      <c r="F80" s="433" t="s">
        <v>199</v>
      </c>
      <c r="G80" s="433" t="s">
        <v>199</v>
      </c>
      <c r="H80" s="433" t="s">
        <v>199</v>
      </c>
      <c r="I80" s="248">
        <v>8400</v>
      </c>
    </row>
    <row r="81" spans="2:9" ht="20.1" customHeight="1">
      <c r="B81" s="202" t="s">
        <v>506</v>
      </c>
      <c r="C81" s="520" t="s">
        <v>199</v>
      </c>
      <c r="D81" s="491" t="s">
        <v>199</v>
      </c>
      <c r="E81" s="491">
        <v>163</v>
      </c>
      <c r="F81" s="433">
        <v>-193</v>
      </c>
      <c r="G81" s="433" t="s">
        <v>199</v>
      </c>
      <c r="H81" s="433" t="s">
        <v>199</v>
      </c>
      <c r="I81" s="248">
        <v>-30</v>
      </c>
    </row>
    <row r="82" spans="2:9" ht="20.1" customHeight="1">
      <c r="B82" s="202" t="s">
        <v>505</v>
      </c>
      <c r="C82" s="520">
        <v>1414810</v>
      </c>
      <c r="D82" s="491">
        <v>3</v>
      </c>
      <c r="E82" s="491">
        <v>38</v>
      </c>
      <c r="F82" s="433" t="s">
        <v>199</v>
      </c>
      <c r="G82" s="433" t="s">
        <v>199</v>
      </c>
      <c r="H82" s="433" t="s">
        <v>199</v>
      </c>
      <c r="I82" s="248">
        <v>41</v>
      </c>
    </row>
    <row r="83" spans="2:9" ht="20.1" customHeight="1">
      <c r="B83" s="202" t="s">
        <v>504</v>
      </c>
      <c r="C83" s="520" t="s">
        <v>199</v>
      </c>
      <c r="D83" s="491" t="s">
        <v>199</v>
      </c>
      <c r="E83" s="491" t="s">
        <v>199</v>
      </c>
      <c r="F83" s="433" t="s">
        <v>199</v>
      </c>
      <c r="G83" s="433" t="s">
        <v>199</v>
      </c>
      <c r="H83" s="433" t="s">
        <v>199</v>
      </c>
      <c r="I83" s="248" t="s">
        <v>199</v>
      </c>
    </row>
    <row r="84" spans="2:9" ht="20.1" customHeight="1">
      <c r="B84" s="202" t="s">
        <v>503</v>
      </c>
      <c r="C84" s="520" t="s">
        <v>199</v>
      </c>
      <c r="D84" s="491" t="s">
        <v>199</v>
      </c>
      <c r="E84" s="491">
        <v>-143</v>
      </c>
      <c r="F84" s="433" t="s">
        <v>199</v>
      </c>
      <c r="G84" s="433">
        <v>2874905</v>
      </c>
      <c r="H84" s="433">
        <v>165</v>
      </c>
      <c r="I84" s="248">
        <v>22</v>
      </c>
    </row>
    <row r="85" spans="2:9" ht="20.1" customHeight="1">
      <c r="B85" s="202" t="s">
        <v>502</v>
      </c>
      <c r="C85" s="520" t="s">
        <v>199</v>
      </c>
      <c r="D85" s="491" t="s">
        <v>199</v>
      </c>
      <c r="E85" s="491">
        <v>106</v>
      </c>
      <c r="F85" s="433" t="s">
        <v>199</v>
      </c>
      <c r="G85" s="433" t="s">
        <v>199</v>
      </c>
      <c r="H85" s="433" t="s">
        <v>199</v>
      </c>
      <c r="I85" s="248">
        <v>106</v>
      </c>
    </row>
    <row r="86" spans="2:9" ht="20.1" customHeight="1">
      <c r="B86" s="202" t="s">
        <v>501</v>
      </c>
      <c r="C86" s="520">
        <v>-24800000</v>
      </c>
      <c r="D86" s="491">
        <v>-62</v>
      </c>
      <c r="E86" s="491">
        <v>-1160</v>
      </c>
      <c r="F86" s="433" t="s">
        <v>199</v>
      </c>
      <c r="G86" s="433">
        <v>24800000</v>
      </c>
      <c r="H86" s="433">
        <v>1222</v>
      </c>
      <c r="I86" s="248" t="s">
        <v>199</v>
      </c>
    </row>
    <row r="87" spans="2:9" ht="20.1" customHeight="1">
      <c r="B87" s="202" t="s">
        <v>500</v>
      </c>
      <c r="C87" s="520" t="s">
        <v>199</v>
      </c>
      <c r="D87" s="491" t="s">
        <v>199</v>
      </c>
      <c r="E87" s="491" t="s">
        <v>199</v>
      </c>
      <c r="F87" s="433" t="s">
        <v>199</v>
      </c>
      <c r="G87" s="433" t="s">
        <v>199</v>
      </c>
      <c r="H87" s="433" t="s">
        <v>199</v>
      </c>
      <c r="I87" s="248" t="s">
        <v>199</v>
      </c>
    </row>
    <row r="88" spans="2:9" ht="20.1" customHeight="1">
      <c r="B88" s="202" t="s">
        <v>499</v>
      </c>
      <c r="C88" s="520" t="s">
        <v>199</v>
      </c>
      <c r="D88" s="491" t="s">
        <v>199</v>
      </c>
      <c r="E88" s="491">
        <v>-23</v>
      </c>
      <c r="F88" s="433" t="s">
        <v>199</v>
      </c>
      <c r="G88" s="433" t="s">
        <v>199</v>
      </c>
      <c r="H88" s="433" t="s">
        <v>199</v>
      </c>
      <c r="I88" s="248">
        <v>-23</v>
      </c>
    </row>
    <row r="89" spans="2:9" ht="20.1" customHeight="1">
      <c r="B89" s="163" t="s">
        <v>498</v>
      </c>
      <c r="C89" s="519" t="s">
        <v>199</v>
      </c>
      <c r="D89" s="488" t="s">
        <v>199</v>
      </c>
      <c r="E89" s="488" t="s">
        <v>199</v>
      </c>
      <c r="F89" s="537" t="s">
        <v>199</v>
      </c>
      <c r="G89" s="537" t="s">
        <v>199</v>
      </c>
      <c r="H89" s="537" t="s">
        <v>199</v>
      </c>
      <c r="I89" s="579" t="s">
        <v>199</v>
      </c>
    </row>
    <row r="90" spans="2:9" ht="20.1" customHeight="1">
      <c r="B90" s="560" t="s">
        <v>516</v>
      </c>
      <c r="C90" s="630">
        <v>2348422884</v>
      </c>
      <c r="D90" s="629">
        <v>5871</v>
      </c>
      <c r="E90" s="629">
        <v>54680</v>
      </c>
      <c r="F90" s="629">
        <v>-5069</v>
      </c>
      <c r="G90" s="629">
        <v>-115407190</v>
      </c>
      <c r="H90" s="629">
        <v>-3622</v>
      </c>
      <c r="I90" s="629">
        <v>51860</v>
      </c>
    </row>
    <row r="91" spans="2:9" ht="20.1" customHeight="1">
      <c r="B91" s="202" t="s">
        <v>508</v>
      </c>
      <c r="C91" s="520" t="s">
        <v>199</v>
      </c>
      <c r="D91" s="491" t="s">
        <v>199</v>
      </c>
      <c r="E91" s="491">
        <v>-5098</v>
      </c>
      <c r="F91" s="433" t="s">
        <v>199</v>
      </c>
      <c r="G91" s="433" t="s">
        <v>199</v>
      </c>
      <c r="H91" s="433" t="s">
        <v>199</v>
      </c>
      <c r="I91" s="248">
        <v>-5098</v>
      </c>
    </row>
    <row r="92" spans="2:9" ht="20.1" customHeight="1">
      <c r="B92" s="202" t="s">
        <v>515</v>
      </c>
      <c r="C92" s="520" t="s">
        <v>199</v>
      </c>
      <c r="D92" s="491" t="s">
        <v>199</v>
      </c>
      <c r="E92" s="491">
        <v>10597</v>
      </c>
      <c r="F92" s="433" t="s">
        <v>199</v>
      </c>
      <c r="G92" s="433" t="s">
        <v>199</v>
      </c>
      <c r="H92" s="433" t="s">
        <v>199</v>
      </c>
      <c r="I92" s="248">
        <v>10597</v>
      </c>
    </row>
    <row r="93" spans="2:9" ht="20.1" customHeight="1">
      <c r="B93" s="202" t="s">
        <v>506</v>
      </c>
      <c r="C93" s="520" t="s">
        <v>199</v>
      </c>
      <c r="D93" s="491" t="s">
        <v>199</v>
      </c>
      <c r="E93" s="491">
        <v>-316</v>
      </c>
      <c r="F93" s="433">
        <v>2581</v>
      </c>
      <c r="G93" s="433" t="s">
        <v>199</v>
      </c>
      <c r="H93" s="433" t="s">
        <v>199</v>
      </c>
      <c r="I93" s="248">
        <v>2265</v>
      </c>
    </row>
    <row r="94" spans="2:9" ht="20.1" customHeight="1">
      <c r="B94" s="202" t="s">
        <v>505</v>
      </c>
      <c r="C94" s="520">
        <v>1218047</v>
      </c>
      <c r="D94" s="491">
        <v>3</v>
      </c>
      <c r="E94" s="491">
        <v>38</v>
      </c>
      <c r="F94" s="433" t="s">
        <v>199</v>
      </c>
      <c r="G94" s="433" t="s">
        <v>199</v>
      </c>
      <c r="H94" s="433" t="s">
        <v>199</v>
      </c>
      <c r="I94" s="248">
        <v>41</v>
      </c>
    </row>
    <row r="95" spans="2:9" ht="20.1" customHeight="1">
      <c r="B95" s="202" t="s">
        <v>504</v>
      </c>
      <c r="C95" s="520" t="s">
        <v>199</v>
      </c>
      <c r="D95" s="491" t="s">
        <v>199</v>
      </c>
      <c r="E95" s="491" t="s">
        <v>199</v>
      </c>
      <c r="F95" s="433" t="s">
        <v>199</v>
      </c>
      <c r="G95" s="433" t="s">
        <v>199</v>
      </c>
      <c r="H95" s="433" t="s">
        <v>199</v>
      </c>
      <c r="I95" s="248" t="s">
        <v>199</v>
      </c>
    </row>
    <row r="96" spans="2:9" ht="20.1" customHeight="1">
      <c r="B96" s="202" t="s">
        <v>514</v>
      </c>
      <c r="C96" s="520" t="s">
        <v>199</v>
      </c>
      <c r="D96" s="491" t="s">
        <v>199</v>
      </c>
      <c r="E96" s="491">
        <v>-70</v>
      </c>
      <c r="F96" s="433" t="s">
        <v>199</v>
      </c>
      <c r="G96" s="433">
        <v>2919511</v>
      </c>
      <c r="H96" s="433">
        <v>119</v>
      </c>
      <c r="I96" s="248">
        <v>49</v>
      </c>
    </row>
    <row r="97" spans="2:9" ht="14.1" customHeight="1">
      <c r="B97" s="202" t="s">
        <v>502</v>
      </c>
      <c r="C97" s="520" t="s">
        <v>199</v>
      </c>
      <c r="D97" s="491" t="s">
        <v>199</v>
      </c>
      <c r="E97" s="491">
        <v>140</v>
      </c>
      <c r="F97" s="433" t="s">
        <v>199</v>
      </c>
      <c r="G97" s="433" t="s">
        <v>199</v>
      </c>
      <c r="H97" s="433" t="s">
        <v>199</v>
      </c>
      <c r="I97" s="248">
        <v>140</v>
      </c>
    </row>
    <row r="98" spans="2:9" ht="14.1" customHeight="1">
      <c r="B98" s="202" t="s">
        <v>501</v>
      </c>
      <c r="C98" s="520" t="s">
        <v>199</v>
      </c>
      <c r="D98" s="491" t="s">
        <v>199</v>
      </c>
      <c r="E98" s="491" t="s">
        <v>199</v>
      </c>
      <c r="F98" s="433" t="s">
        <v>199</v>
      </c>
      <c r="G98" s="433" t="s">
        <v>199</v>
      </c>
      <c r="H98" s="433" t="s">
        <v>199</v>
      </c>
      <c r="I98" s="248" t="s">
        <v>199</v>
      </c>
    </row>
    <row r="99" spans="2:9" ht="14.1" customHeight="1">
      <c r="B99" s="202" t="s">
        <v>500</v>
      </c>
      <c r="C99" s="520" t="s">
        <v>199</v>
      </c>
      <c r="D99" s="491" t="s">
        <v>199</v>
      </c>
      <c r="E99" s="491" t="s">
        <v>199</v>
      </c>
      <c r="F99" s="433" t="s">
        <v>199</v>
      </c>
      <c r="G99" s="433" t="s">
        <v>199</v>
      </c>
      <c r="H99" s="433" t="s">
        <v>199</v>
      </c>
      <c r="I99" s="248" t="s">
        <v>199</v>
      </c>
    </row>
    <row r="100" spans="2:9" ht="20.1" customHeight="1">
      <c r="B100" s="202" t="s">
        <v>499</v>
      </c>
      <c r="C100" s="520" t="s">
        <v>199</v>
      </c>
      <c r="D100" s="491" t="s">
        <v>199</v>
      </c>
      <c r="E100" s="491">
        <v>-199</v>
      </c>
      <c r="F100" s="433">
        <v>-7</v>
      </c>
      <c r="G100" s="433" t="s">
        <v>199</v>
      </c>
      <c r="H100" s="433" t="s">
        <v>199</v>
      </c>
      <c r="I100" s="248">
        <v>-206</v>
      </c>
    </row>
    <row r="101" spans="2:9" ht="20.1" customHeight="1">
      <c r="B101" s="163" t="s">
        <v>498</v>
      </c>
      <c r="C101" s="519" t="s">
        <v>199</v>
      </c>
      <c r="D101" s="488" t="s">
        <v>199</v>
      </c>
      <c r="E101" s="488" t="s">
        <v>199</v>
      </c>
      <c r="F101" s="537" t="s">
        <v>199</v>
      </c>
      <c r="G101" s="537" t="s">
        <v>199</v>
      </c>
      <c r="H101" s="537" t="s">
        <v>199</v>
      </c>
      <c r="I101" s="579" t="s">
        <v>199</v>
      </c>
    </row>
    <row r="102" spans="2:9" ht="20.1" customHeight="1">
      <c r="B102" s="560" t="s">
        <v>513</v>
      </c>
      <c r="C102" s="630">
        <v>2349640931</v>
      </c>
      <c r="D102" s="629">
        <v>5874</v>
      </c>
      <c r="E102" s="629">
        <v>59772</v>
      </c>
      <c r="F102" s="629">
        <v>-2495</v>
      </c>
      <c r="G102" s="629">
        <v>-112487679</v>
      </c>
      <c r="H102" s="629">
        <v>-3503</v>
      </c>
      <c r="I102" s="629">
        <v>59648</v>
      </c>
    </row>
    <row r="103" spans="2:9" ht="20.1" customHeight="1">
      <c r="B103" s="150" t="s">
        <v>508</v>
      </c>
      <c r="C103" s="520" t="s">
        <v>199</v>
      </c>
      <c r="D103" s="491" t="s">
        <v>199</v>
      </c>
      <c r="E103" s="491">
        <v>-6457</v>
      </c>
      <c r="F103" s="489" t="s">
        <v>199</v>
      </c>
      <c r="G103" s="489" t="s">
        <v>199</v>
      </c>
      <c r="H103" s="489" t="s">
        <v>199</v>
      </c>
      <c r="I103" s="507">
        <v>-6457</v>
      </c>
    </row>
    <row r="104" spans="2:9" ht="20.1" customHeight="1">
      <c r="B104" s="150" t="s">
        <v>512</v>
      </c>
      <c r="C104" s="520" t="s">
        <v>199</v>
      </c>
      <c r="D104" s="491" t="s">
        <v>199</v>
      </c>
      <c r="E104" s="491">
        <v>12309</v>
      </c>
      <c r="F104" s="489" t="s">
        <v>199</v>
      </c>
      <c r="G104" s="489" t="s">
        <v>199</v>
      </c>
      <c r="H104" s="489" t="s">
        <v>199</v>
      </c>
      <c r="I104" s="507">
        <v>12309</v>
      </c>
    </row>
    <row r="105" spans="2:9" ht="20.1" customHeight="1">
      <c r="B105" s="150" t="s">
        <v>506</v>
      </c>
      <c r="C105" s="520" t="s">
        <v>199</v>
      </c>
      <c r="D105" s="491" t="s">
        <v>199</v>
      </c>
      <c r="E105" s="491">
        <v>-112</v>
      </c>
      <c r="F105" s="489">
        <v>1388</v>
      </c>
      <c r="G105" s="489" t="s">
        <v>199</v>
      </c>
      <c r="H105" s="489" t="s">
        <v>199</v>
      </c>
      <c r="I105" s="507">
        <v>1276</v>
      </c>
    </row>
    <row r="106" spans="2:9" ht="20.1" customHeight="1">
      <c r="B106" s="150" t="s">
        <v>505</v>
      </c>
      <c r="C106" s="520">
        <v>14126382</v>
      </c>
      <c r="D106" s="491">
        <v>35</v>
      </c>
      <c r="E106" s="491">
        <v>446</v>
      </c>
      <c r="F106" s="489" t="s">
        <v>199</v>
      </c>
      <c r="G106" s="489" t="s">
        <v>199</v>
      </c>
      <c r="H106" s="489" t="s">
        <v>199</v>
      </c>
      <c r="I106" s="507">
        <v>481</v>
      </c>
    </row>
    <row r="107" spans="2:9" ht="20.1" customHeight="1">
      <c r="B107" s="150" t="s">
        <v>504</v>
      </c>
      <c r="C107" s="520" t="s">
        <v>199</v>
      </c>
      <c r="D107" s="491" t="s">
        <v>199</v>
      </c>
      <c r="E107" s="491" t="s">
        <v>199</v>
      </c>
      <c r="F107" s="489" t="s">
        <v>199</v>
      </c>
      <c r="G107" s="489" t="s">
        <v>199</v>
      </c>
      <c r="H107" s="489" t="s">
        <v>199</v>
      </c>
      <c r="I107" s="507" t="s">
        <v>199</v>
      </c>
    </row>
    <row r="108" spans="2:9" ht="20.1" customHeight="1">
      <c r="B108" s="150" t="s">
        <v>503</v>
      </c>
      <c r="C108" s="520" t="s">
        <v>199</v>
      </c>
      <c r="D108" s="491" t="s">
        <v>199</v>
      </c>
      <c r="E108" s="491">
        <v>-113</v>
      </c>
      <c r="F108" s="489" t="s">
        <v>199</v>
      </c>
      <c r="G108" s="489">
        <v>2933506</v>
      </c>
      <c r="H108" s="489">
        <v>113</v>
      </c>
      <c r="I108" s="507" t="s">
        <v>199</v>
      </c>
    </row>
    <row r="109" spans="2:9" ht="20.1" customHeight="1">
      <c r="B109" s="150" t="s">
        <v>502</v>
      </c>
      <c r="C109" s="520" t="s">
        <v>199</v>
      </c>
      <c r="D109" s="491" t="s">
        <v>199</v>
      </c>
      <c r="E109" s="491">
        <v>161</v>
      </c>
      <c r="F109" s="489" t="s">
        <v>199</v>
      </c>
      <c r="G109" s="489" t="s">
        <v>199</v>
      </c>
      <c r="H109" s="489" t="s">
        <v>199</v>
      </c>
      <c r="I109" s="507">
        <v>161</v>
      </c>
    </row>
    <row r="110" spans="2:9" ht="20.1" customHeight="1">
      <c r="B110" s="150" t="s">
        <v>501</v>
      </c>
      <c r="C110" s="520" t="s">
        <v>199</v>
      </c>
      <c r="D110" s="491" t="s">
        <v>199</v>
      </c>
      <c r="E110" s="491" t="s">
        <v>199</v>
      </c>
      <c r="F110" s="489" t="s">
        <v>199</v>
      </c>
      <c r="G110" s="489" t="s">
        <v>199</v>
      </c>
      <c r="H110" s="489" t="s">
        <v>199</v>
      </c>
      <c r="I110" s="507" t="s">
        <v>199</v>
      </c>
    </row>
    <row r="111" spans="2:9" ht="20.1" customHeight="1">
      <c r="B111" s="150" t="s">
        <v>500</v>
      </c>
      <c r="C111" s="520" t="s">
        <v>199</v>
      </c>
      <c r="D111" s="491" t="s">
        <v>199</v>
      </c>
      <c r="E111" s="491" t="s">
        <v>199</v>
      </c>
      <c r="F111" s="489" t="s">
        <v>199</v>
      </c>
      <c r="G111" s="489" t="s">
        <v>199</v>
      </c>
      <c r="H111" s="489" t="s">
        <v>199</v>
      </c>
      <c r="I111" s="507" t="s">
        <v>199</v>
      </c>
    </row>
    <row r="112" spans="2:9" ht="20.1" customHeight="1">
      <c r="B112" s="150" t="s">
        <v>499</v>
      </c>
      <c r="C112" s="520" t="s">
        <v>199</v>
      </c>
      <c r="D112" s="491" t="s">
        <v>199</v>
      </c>
      <c r="E112" s="491">
        <v>-553</v>
      </c>
      <c r="F112" s="489">
        <v>103</v>
      </c>
      <c r="G112" s="489" t="s">
        <v>199</v>
      </c>
      <c r="H112" s="489" t="s">
        <v>199</v>
      </c>
      <c r="I112" s="507">
        <v>-450</v>
      </c>
    </row>
    <row r="113" spans="2:9" ht="20.1" customHeight="1">
      <c r="B113" s="391" t="s">
        <v>498</v>
      </c>
      <c r="C113" s="519" t="s">
        <v>199</v>
      </c>
      <c r="D113" s="488" t="s">
        <v>199</v>
      </c>
      <c r="E113" s="488">
        <v>-23</v>
      </c>
      <c r="F113" s="486" t="s">
        <v>199</v>
      </c>
      <c r="G113" s="486" t="s">
        <v>199</v>
      </c>
      <c r="H113" s="486" t="s">
        <v>199</v>
      </c>
      <c r="I113" s="505">
        <v>-23</v>
      </c>
    </row>
    <row r="114" spans="2:9" ht="20.1" customHeight="1">
      <c r="B114" s="560" t="s">
        <v>511</v>
      </c>
      <c r="C114" s="630">
        <v>2363767313</v>
      </c>
      <c r="D114" s="629">
        <v>5909</v>
      </c>
      <c r="E114" s="629">
        <v>65430</v>
      </c>
      <c r="F114" s="629">
        <v>-1004</v>
      </c>
      <c r="G114" s="629">
        <v>-109554173</v>
      </c>
      <c r="H114" s="629">
        <v>-3390</v>
      </c>
      <c r="I114" s="629">
        <v>66945</v>
      </c>
    </row>
    <row r="115" spans="2:9" ht="20.1" customHeight="1">
      <c r="B115" s="150" t="s">
        <v>508</v>
      </c>
      <c r="C115" s="520" t="s">
        <v>199</v>
      </c>
      <c r="D115" s="491" t="s">
        <v>199</v>
      </c>
      <c r="E115" s="491">
        <v>-5237</v>
      </c>
      <c r="F115" s="489" t="s">
        <v>199</v>
      </c>
      <c r="G115" s="489" t="s">
        <v>199</v>
      </c>
      <c r="H115" s="489" t="s">
        <v>199</v>
      </c>
      <c r="I115" s="507">
        <v>-5237</v>
      </c>
    </row>
    <row r="116" spans="2:9" ht="20.1" customHeight="1">
      <c r="B116" s="150" t="s">
        <v>510</v>
      </c>
      <c r="C116" s="520" t="s">
        <v>199</v>
      </c>
      <c r="D116" s="491" t="s">
        <v>199</v>
      </c>
      <c r="E116" s="491">
        <v>10609</v>
      </c>
      <c r="F116" s="489" t="s">
        <v>199</v>
      </c>
      <c r="G116" s="489" t="s">
        <v>199</v>
      </c>
      <c r="H116" s="489" t="s">
        <v>199</v>
      </c>
      <c r="I116" s="507">
        <v>10609</v>
      </c>
    </row>
    <row r="117" spans="2:9" ht="20.1" customHeight="1">
      <c r="B117" s="150" t="s">
        <v>506</v>
      </c>
      <c r="C117" s="520" t="s">
        <v>199</v>
      </c>
      <c r="D117" s="491" t="s">
        <v>199</v>
      </c>
      <c r="E117" s="491">
        <v>-769</v>
      </c>
      <c r="F117" s="489">
        <v>-506</v>
      </c>
      <c r="G117" s="489" t="s">
        <v>199</v>
      </c>
      <c r="H117" s="489" t="s">
        <v>199</v>
      </c>
      <c r="I117" s="507">
        <v>-1275</v>
      </c>
    </row>
    <row r="118" spans="2:9" ht="20.1" customHeight="1">
      <c r="B118" s="150" t="s">
        <v>505</v>
      </c>
      <c r="C118" s="520">
        <v>2165833</v>
      </c>
      <c r="D118" s="491">
        <v>6</v>
      </c>
      <c r="E118" s="491">
        <v>26</v>
      </c>
      <c r="F118" s="489" t="s">
        <v>199</v>
      </c>
      <c r="G118" s="489" t="s">
        <v>199</v>
      </c>
      <c r="H118" s="489" t="s">
        <v>199</v>
      </c>
      <c r="I118" s="507">
        <v>32</v>
      </c>
    </row>
    <row r="119" spans="2:9" ht="20.1" customHeight="1">
      <c r="B119" s="150" t="s">
        <v>504</v>
      </c>
      <c r="C119" s="520" t="s">
        <v>199</v>
      </c>
      <c r="D119" s="491" t="s">
        <v>199</v>
      </c>
      <c r="E119" s="491" t="s">
        <v>199</v>
      </c>
      <c r="F119" s="489" t="s">
        <v>199</v>
      </c>
      <c r="G119" s="489">
        <v>-1800000</v>
      </c>
      <c r="H119" s="489">
        <v>-68</v>
      </c>
      <c r="I119" s="507">
        <v>-68</v>
      </c>
    </row>
    <row r="120" spans="2:9" ht="20.1" customHeight="1">
      <c r="B120" s="150" t="s">
        <v>503</v>
      </c>
      <c r="C120" s="520" t="s">
        <v>199</v>
      </c>
      <c r="D120" s="491" t="s">
        <v>199</v>
      </c>
      <c r="E120" s="491">
        <v>-116</v>
      </c>
      <c r="F120" s="489"/>
      <c r="G120" s="489">
        <v>2962534</v>
      </c>
      <c r="H120" s="489">
        <v>116</v>
      </c>
      <c r="I120" s="507" t="s">
        <v>199</v>
      </c>
    </row>
    <row r="121" spans="2:9" ht="20.1" customHeight="1">
      <c r="B121" s="150" t="s">
        <v>502</v>
      </c>
      <c r="C121" s="520" t="s">
        <v>199</v>
      </c>
      <c r="D121" s="491" t="s">
        <v>199</v>
      </c>
      <c r="E121" s="491">
        <v>146</v>
      </c>
      <c r="F121" s="489" t="s">
        <v>199</v>
      </c>
      <c r="G121" s="489" t="s">
        <v>199</v>
      </c>
      <c r="H121" s="489" t="s">
        <v>199</v>
      </c>
      <c r="I121" s="507">
        <v>146</v>
      </c>
    </row>
    <row r="122" spans="2:9" ht="20.1" customHeight="1">
      <c r="B122" s="150" t="s">
        <v>501</v>
      </c>
      <c r="C122" s="520" t="s">
        <v>199</v>
      </c>
      <c r="D122" s="491" t="s">
        <v>199</v>
      </c>
      <c r="E122" s="491" t="s">
        <v>199</v>
      </c>
      <c r="F122" s="489" t="s">
        <v>199</v>
      </c>
      <c r="G122" s="489" t="s">
        <v>199</v>
      </c>
      <c r="H122" s="489" t="s">
        <v>199</v>
      </c>
      <c r="I122" s="507" t="s">
        <v>199</v>
      </c>
    </row>
    <row r="123" spans="2:9" ht="20.1" customHeight="1">
      <c r="B123" s="150" t="s">
        <v>500</v>
      </c>
      <c r="C123" s="520" t="s">
        <v>199</v>
      </c>
      <c r="D123" s="491" t="s">
        <v>199</v>
      </c>
      <c r="E123" s="491" t="s">
        <v>199</v>
      </c>
      <c r="F123" s="489" t="s">
        <v>199</v>
      </c>
      <c r="G123" s="489" t="s">
        <v>199</v>
      </c>
      <c r="H123" s="489" t="s">
        <v>199</v>
      </c>
      <c r="I123" s="507" t="s">
        <v>199</v>
      </c>
    </row>
    <row r="124" spans="2:9" ht="20.1" customHeight="1">
      <c r="B124" s="150" t="s">
        <v>499</v>
      </c>
      <c r="C124" s="520" t="s">
        <v>199</v>
      </c>
      <c r="D124" s="491" t="s">
        <v>199</v>
      </c>
      <c r="E124" s="491">
        <v>11</v>
      </c>
      <c r="F124" s="489">
        <v>6</v>
      </c>
      <c r="G124" s="489" t="s">
        <v>199</v>
      </c>
      <c r="H124" s="489" t="s">
        <v>199</v>
      </c>
      <c r="I124" s="507">
        <v>17</v>
      </c>
    </row>
    <row r="125" spans="2:9" ht="20.1" customHeight="1">
      <c r="B125" s="391" t="s">
        <v>498</v>
      </c>
      <c r="C125" s="519" t="s">
        <v>199</v>
      </c>
      <c r="D125" s="488" t="s">
        <v>199</v>
      </c>
      <c r="E125" s="488">
        <v>16</v>
      </c>
      <c r="F125" s="486" t="s">
        <v>199</v>
      </c>
      <c r="G125" s="486" t="s">
        <v>199</v>
      </c>
      <c r="H125" s="486" t="s">
        <v>199</v>
      </c>
      <c r="I125" s="505">
        <v>16</v>
      </c>
    </row>
    <row r="126" spans="2:9" ht="20.1" customHeight="1">
      <c r="B126" s="504" t="s">
        <v>509</v>
      </c>
      <c r="C126" s="630">
        <v>2365933146</v>
      </c>
      <c r="D126" s="629">
        <v>5915</v>
      </c>
      <c r="E126" s="629">
        <v>70116</v>
      </c>
      <c r="F126" s="629">
        <v>-1504</v>
      </c>
      <c r="G126" s="629">
        <v>-108391639</v>
      </c>
      <c r="H126" s="629">
        <v>-3342</v>
      </c>
      <c r="I126" s="629">
        <v>71185</v>
      </c>
    </row>
    <row r="127" spans="2:9" ht="20.1" customHeight="1">
      <c r="B127" s="150" t="s">
        <v>508</v>
      </c>
      <c r="C127" s="520" t="s">
        <v>199</v>
      </c>
      <c r="D127" s="491" t="s">
        <v>199</v>
      </c>
      <c r="E127" s="491">
        <v>-5358</v>
      </c>
      <c r="F127" s="489" t="s">
        <v>199</v>
      </c>
      <c r="G127" s="489" t="s">
        <v>199</v>
      </c>
      <c r="H127" s="489" t="s">
        <v>199</v>
      </c>
      <c r="I127" s="507">
        <v>-5358</v>
      </c>
    </row>
    <row r="128" spans="2:9" ht="15.75" customHeight="1">
      <c r="B128" s="150" t="s">
        <v>507</v>
      </c>
      <c r="C128" s="520" t="s">
        <v>199</v>
      </c>
      <c r="D128" s="491" t="s">
        <v>199</v>
      </c>
      <c r="E128" s="491">
        <v>8440</v>
      </c>
      <c r="F128" s="489" t="s">
        <v>199</v>
      </c>
      <c r="G128" s="489" t="s">
        <v>199</v>
      </c>
      <c r="H128" s="489" t="s">
        <v>199</v>
      </c>
      <c r="I128" s="507">
        <v>8440</v>
      </c>
    </row>
    <row r="129" spans="2:9" ht="15" customHeight="1">
      <c r="B129" s="150" t="s">
        <v>506</v>
      </c>
      <c r="C129" s="520" t="s">
        <v>199</v>
      </c>
      <c r="D129" s="491" t="s">
        <v>199</v>
      </c>
      <c r="E129" s="491">
        <v>360</v>
      </c>
      <c r="F129" s="489">
        <v>-2890</v>
      </c>
      <c r="G129" s="489" t="s">
        <v>199</v>
      </c>
      <c r="H129" s="489" t="s">
        <v>199</v>
      </c>
      <c r="I129" s="507">
        <v>-2530</v>
      </c>
    </row>
    <row r="130" spans="2:9" ht="20.1" customHeight="1">
      <c r="B130" s="150" t="s">
        <v>505</v>
      </c>
      <c r="C130" s="520">
        <v>11745014</v>
      </c>
      <c r="D130" s="491">
        <v>29</v>
      </c>
      <c r="E130" s="491">
        <v>336</v>
      </c>
      <c r="F130" s="489" t="s">
        <v>199</v>
      </c>
      <c r="G130" s="489" t="s">
        <v>199</v>
      </c>
      <c r="H130" s="489" t="s">
        <v>199</v>
      </c>
      <c r="I130" s="507">
        <v>365</v>
      </c>
    </row>
    <row r="131" spans="2:9" ht="20.1" customHeight="1">
      <c r="B131" s="150" t="s">
        <v>504</v>
      </c>
      <c r="C131" s="520" t="s">
        <v>199</v>
      </c>
      <c r="D131" s="491" t="s">
        <v>199</v>
      </c>
      <c r="E131" s="491" t="s">
        <v>199</v>
      </c>
      <c r="F131" s="489" t="s">
        <v>199</v>
      </c>
      <c r="G131" s="489">
        <v>-4414200</v>
      </c>
      <c r="H131" s="489">
        <v>-179</v>
      </c>
      <c r="I131" s="507">
        <v>-179</v>
      </c>
    </row>
    <row r="132" spans="2:9" ht="20.1" customHeight="1">
      <c r="B132" s="150" t="s">
        <v>503</v>
      </c>
      <c r="C132" s="520" t="s">
        <v>199</v>
      </c>
      <c r="D132" s="491" t="s">
        <v>199</v>
      </c>
      <c r="E132" s="491">
        <v>-142</v>
      </c>
      <c r="F132" s="489" t="s">
        <v>199</v>
      </c>
      <c r="G132" s="489">
        <v>3591391</v>
      </c>
      <c r="H132" s="489">
        <v>142</v>
      </c>
      <c r="I132" s="507" t="s">
        <v>199</v>
      </c>
    </row>
    <row r="133" spans="2:9" ht="20.1" customHeight="1">
      <c r="B133" s="150" t="s">
        <v>502</v>
      </c>
      <c r="C133" s="520" t="s">
        <v>199</v>
      </c>
      <c r="D133" s="491" t="s">
        <v>199</v>
      </c>
      <c r="E133" s="491">
        <v>142</v>
      </c>
      <c r="F133" s="489" t="s">
        <v>199</v>
      </c>
      <c r="G133" s="489" t="s">
        <v>199</v>
      </c>
      <c r="H133" s="489" t="s">
        <v>199</v>
      </c>
      <c r="I133" s="507">
        <v>142</v>
      </c>
    </row>
    <row r="134" spans="2:9" ht="20.1" customHeight="1">
      <c r="B134" s="150" t="s">
        <v>501</v>
      </c>
      <c r="C134" s="520" t="s">
        <v>199</v>
      </c>
      <c r="D134" s="491" t="s">
        <v>199</v>
      </c>
      <c r="E134" s="491" t="s">
        <v>199</v>
      </c>
      <c r="F134" s="489" t="s">
        <v>199</v>
      </c>
      <c r="G134" s="489" t="s">
        <v>199</v>
      </c>
      <c r="H134" s="489" t="s">
        <v>199</v>
      </c>
      <c r="I134" s="507" t="s">
        <v>199</v>
      </c>
    </row>
    <row r="135" spans="2:9" ht="20.1" customHeight="1">
      <c r="B135" s="150" t="s">
        <v>500</v>
      </c>
      <c r="C135" s="520" t="s">
        <v>199</v>
      </c>
      <c r="D135" s="491" t="s">
        <v>199</v>
      </c>
      <c r="E135" s="491" t="s">
        <v>199</v>
      </c>
      <c r="F135" s="489" t="s">
        <v>199</v>
      </c>
      <c r="G135" s="489" t="s">
        <v>199</v>
      </c>
      <c r="H135" s="489" t="s">
        <v>199</v>
      </c>
      <c r="I135" s="507" t="s">
        <v>199</v>
      </c>
    </row>
    <row r="136" spans="2:9" ht="20.1" customHeight="1">
      <c r="B136" s="150" t="s">
        <v>499</v>
      </c>
      <c r="C136" s="520" t="s">
        <v>199</v>
      </c>
      <c r="D136" s="491" t="s">
        <v>199</v>
      </c>
      <c r="E136" s="491">
        <v>548</v>
      </c>
      <c r="F136" s="489">
        <v>9</v>
      </c>
      <c r="G136" s="489" t="s">
        <v>199</v>
      </c>
      <c r="H136" s="489" t="s">
        <v>199</v>
      </c>
      <c r="I136" s="507">
        <v>557</v>
      </c>
    </row>
    <row r="137" spans="2:9" ht="20.1" customHeight="1">
      <c r="B137" s="391" t="s">
        <v>498</v>
      </c>
      <c r="C137" s="519" t="s">
        <v>199</v>
      </c>
      <c r="D137" s="488" t="s">
        <v>199</v>
      </c>
      <c r="E137" s="488">
        <v>7</v>
      </c>
      <c r="F137" s="486" t="s">
        <v>199</v>
      </c>
      <c r="G137" s="486" t="s">
        <v>199</v>
      </c>
      <c r="H137" s="486" t="s">
        <v>199</v>
      </c>
      <c r="I137" s="505">
        <v>7</v>
      </c>
    </row>
    <row r="138" spans="2:9" ht="20.1" customHeight="1">
      <c r="B138" s="527" t="s">
        <v>497</v>
      </c>
      <c r="C138" s="526">
        <v>2377678160</v>
      </c>
      <c r="D138" s="628">
        <v>5944</v>
      </c>
      <c r="E138" s="628">
        <v>74449</v>
      </c>
      <c r="F138" s="628">
        <v>-4385</v>
      </c>
      <c r="G138" s="628">
        <v>-109214448</v>
      </c>
      <c r="H138" s="628">
        <v>-3379</v>
      </c>
      <c r="I138" s="628">
        <v>72629</v>
      </c>
    </row>
    <row r="140" spans="2:6" ht="20.1" customHeight="1">
      <c r="B140" s="1409" t="s">
        <v>496</v>
      </c>
      <c r="C140" s="1409"/>
      <c r="D140" s="1409"/>
      <c r="E140" s="1409"/>
      <c r="F140" s="1409"/>
    </row>
  </sheetData>
  <mergeCells count="7">
    <mergeCell ref="B140:F140"/>
    <mergeCell ref="B2:I2"/>
    <mergeCell ref="C4:D4"/>
    <mergeCell ref="E4:E5"/>
    <mergeCell ref="F4:F5"/>
    <mergeCell ref="G4:H4"/>
    <mergeCell ref="I4:I5"/>
  </mergeCells>
  <printOptions/>
  <pageMargins left="0.7480314960629921" right="0.7480314960629921" top="0.984251968503937" bottom="0.984251968503937" header="0.5118110236220472" footer="0.5118110236220472"/>
  <pageSetup fitToHeight="2" fitToWidth="1" horizontalDpi="600" verticalDpi="600" orientation="portrait" paperSize="9" scale="50"/>
  <drawing r:id="rId1"/>
</worksheet>
</file>

<file path=xl/worksheets/sheet25.xml><?xml version="1.0" encoding="utf-8"?>
<worksheet xmlns="http://schemas.openxmlformats.org/spreadsheetml/2006/main" xmlns:r="http://schemas.openxmlformats.org/officeDocument/2006/relationships">
  <sheetPr>
    <tabColor theme="4"/>
    <pageSetUpPr fitToPage="1"/>
  </sheetPr>
  <dimension ref="B2:J8"/>
  <sheetViews>
    <sheetView showGridLines="0" workbookViewId="0" topLeftCell="A1">
      <selection activeCell="B2" sqref="B2:J2"/>
    </sheetView>
  </sheetViews>
  <sheetFormatPr defaultColWidth="10.875" defaultRowHeight="19.5" customHeight="1"/>
  <cols>
    <col min="1" max="1" width="5.50390625" style="9" customWidth="1"/>
    <col min="2" max="2" width="26.125" style="9" customWidth="1"/>
    <col min="3" max="10" width="10.50390625" style="9" customWidth="1"/>
    <col min="11" max="16384" width="10.875" style="9" customWidth="1"/>
  </cols>
  <sheetData>
    <row r="2" spans="2:10" ht="20.1" customHeight="1">
      <c r="B2" s="1392" t="str">
        <f>UPPER("Net-debt-to-equity ratio")</f>
        <v>NET-DEBT-TO-EQUITY RATIO</v>
      </c>
      <c r="C2" s="1392"/>
      <c r="D2" s="1392"/>
      <c r="E2" s="1392"/>
      <c r="F2" s="1392"/>
      <c r="G2" s="1392"/>
      <c r="H2" s="1392"/>
      <c r="I2" s="1392"/>
      <c r="J2" s="1392"/>
    </row>
    <row r="3" ht="20.1" customHeight="1">
      <c r="D3" s="58"/>
    </row>
    <row r="4" ht="20.1" customHeight="1">
      <c r="B4" s="652" t="s">
        <v>359</v>
      </c>
    </row>
    <row r="5" spans="2:10" ht="20.1" customHeight="1">
      <c r="B5" s="481" t="s">
        <v>542</v>
      </c>
      <c r="C5" s="556">
        <v>2013</v>
      </c>
      <c r="D5" s="83">
        <v>2012</v>
      </c>
      <c r="E5" s="482">
        <v>2011</v>
      </c>
      <c r="F5" s="555">
        <v>2010</v>
      </c>
      <c r="G5" s="555">
        <v>2009</v>
      </c>
      <c r="H5" s="555">
        <v>2008</v>
      </c>
      <c r="I5" s="555">
        <v>2007</v>
      </c>
      <c r="J5" s="555">
        <v>2006</v>
      </c>
    </row>
    <row r="6" spans="2:10" ht="20.1" customHeight="1">
      <c r="B6" s="150" t="s">
        <v>541</v>
      </c>
      <c r="C6" s="651">
        <v>17120</v>
      </c>
      <c r="D6" s="468">
        <v>15565</v>
      </c>
      <c r="E6" s="455">
        <v>15698</v>
      </c>
      <c r="F6" s="179">
        <v>13031</v>
      </c>
      <c r="G6" s="179">
        <v>13556</v>
      </c>
      <c r="H6" s="179">
        <v>10671</v>
      </c>
      <c r="I6" s="179">
        <v>11837</v>
      </c>
      <c r="J6" s="179">
        <v>13220</v>
      </c>
    </row>
    <row r="7" spans="2:10" ht="20.1" customHeight="1">
      <c r="B7" s="391" t="s">
        <v>540</v>
      </c>
      <c r="C7" s="650">
        <v>73548</v>
      </c>
      <c r="D7" s="466">
        <v>71166</v>
      </c>
      <c r="E7" s="452">
        <v>67042</v>
      </c>
      <c r="F7" s="421">
        <v>57952</v>
      </c>
      <c r="G7" s="421">
        <v>50301</v>
      </c>
      <c r="H7" s="421">
        <v>47410</v>
      </c>
      <c r="I7" s="421">
        <v>43303</v>
      </c>
      <c r="J7" s="421">
        <v>38890</v>
      </c>
    </row>
    <row r="8" spans="2:10" ht="20.1" customHeight="1">
      <c r="B8" s="649" t="s">
        <v>3</v>
      </c>
      <c r="C8" s="648">
        <v>0.233</v>
      </c>
      <c r="D8" s="648">
        <v>0.219</v>
      </c>
      <c r="E8" s="647">
        <v>0.234</v>
      </c>
      <c r="F8" s="647">
        <v>0.225</v>
      </c>
      <c r="G8" s="647">
        <v>0.269</v>
      </c>
      <c r="H8" s="647">
        <v>0.225</v>
      </c>
      <c r="I8" s="647">
        <v>0.273</v>
      </c>
      <c r="J8" s="647">
        <v>0.34</v>
      </c>
    </row>
    <row r="11" ht="26.1" customHeight="1"/>
  </sheetData>
  <mergeCells count="1">
    <mergeCell ref="B2:J2"/>
  </mergeCells>
  <printOptions/>
  <pageMargins left="0.7480314960629921" right="0.7480314960629921" top="0.984251968503937" bottom="0.984251968503937" header="0.5118110236220472" footer="0.5118110236220472"/>
  <pageSetup fitToHeight="1" fitToWidth="1" horizontalDpi="600" verticalDpi="600" orientation="landscape" paperSize="9"/>
  <drawing r:id="rId1"/>
</worksheet>
</file>

<file path=xl/worksheets/sheet26.xml><?xml version="1.0" encoding="utf-8"?>
<worksheet xmlns="http://schemas.openxmlformats.org/spreadsheetml/2006/main" xmlns:r="http://schemas.openxmlformats.org/officeDocument/2006/relationships">
  <sheetPr>
    <tabColor theme="4"/>
    <pageSetUpPr fitToPage="1"/>
  </sheetPr>
  <dimension ref="B2:N14"/>
  <sheetViews>
    <sheetView showGridLines="0" workbookViewId="0" topLeftCell="A1">
      <selection activeCell="C4" sqref="C4"/>
    </sheetView>
  </sheetViews>
  <sheetFormatPr defaultColWidth="10.875" defaultRowHeight="19.5" customHeight="1"/>
  <cols>
    <col min="1" max="1" width="5.50390625" style="9" customWidth="1"/>
    <col min="2" max="2" width="26.125" style="9" customWidth="1"/>
    <col min="3" max="16384" width="10.875" style="9" customWidth="1"/>
  </cols>
  <sheetData>
    <row r="2" spans="2:7" ht="20.1" customHeight="1">
      <c r="B2" s="1392" t="str">
        <f>UPPER("Capital employed based on replacement cost by business segment")</f>
        <v>CAPITAL EMPLOYED BASED ON REPLACEMENT COST BY BUSINESS SEGMENT</v>
      </c>
      <c r="C2" s="1392"/>
      <c r="D2" s="1392"/>
      <c r="E2" s="1392"/>
      <c r="F2" s="1392"/>
      <c r="G2" s="1392"/>
    </row>
    <row r="4" spans="2:6" ht="20.1" customHeight="1">
      <c r="B4" s="652" t="s">
        <v>359</v>
      </c>
      <c r="C4" s="656" t="s">
        <v>357</v>
      </c>
      <c r="D4" s="658">
        <v>2013</v>
      </c>
      <c r="E4" s="658">
        <v>2012</v>
      </c>
      <c r="F4" s="658">
        <v>2011</v>
      </c>
    </row>
    <row r="5" spans="2:6" ht="20.1" customHeight="1">
      <c r="B5" s="657" t="s">
        <v>358</v>
      </c>
      <c r="C5" s="656" t="s">
        <v>543</v>
      </c>
      <c r="D5" s="655" t="s">
        <v>355</v>
      </c>
      <c r="E5" s="655" t="s">
        <v>355</v>
      </c>
      <c r="F5" s="655" t="s">
        <v>355</v>
      </c>
    </row>
    <row r="6" spans="2:6" ht="20.1" customHeight="1">
      <c r="B6" s="150" t="s">
        <v>180</v>
      </c>
      <c r="C6" s="479">
        <v>95529</v>
      </c>
      <c r="D6" s="479">
        <v>69265</v>
      </c>
      <c r="E6" s="478">
        <v>63862</v>
      </c>
      <c r="F6" s="455">
        <v>56912</v>
      </c>
    </row>
    <row r="7" spans="2:6" ht="20.1" customHeight="1">
      <c r="B7" s="150" t="s">
        <v>194</v>
      </c>
      <c r="C7" s="479">
        <v>19752</v>
      </c>
      <c r="D7" s="479">
        <v>14297</v>
      </c>
      <c r="E7" s="478">
        <v>15726</v>
      </c>
      <c r="F7" s="455">
        <v>15451</v>
      </c>
    </row>
    <row r="8" spans="2:6" ht="20.1" customHeight="1">
      <c r="B8" s="150" t="s">
        <v>193</v>
      </c>
      <c r="C8" s="479">
        <v>10051</v>
      </c>
      <c r="D8" s="479">
        <v>7259</v>
      </c>
      <c r="E8" s="478">
        <v>6986</v>
      </c>
      <c r="F8" s="455">
        <v>6853</v>
      </c>
    </row>
    <row r="9" spans="2:6" ht="20.1" customHeight="1">
      <c r="B9" s="391" t="s">
        <v>352</v>
      </c>
      <c r="C9" s="477">
        <v>-2881</v>
      </c>
      <c r="D9" s="477">
        <v>-2083</v>
      </c>
      <c r="E9" s="476">
        <v>-2422</v>
      </c>
      <c r="F9" s="452">
        <v>758</v>
      </c>
    </row>
    <row r="10" spans="2:6" ht="20.1" customHeight="1">
      <c r="B10" s="465" t="s">
        <v>344</v>
      </c>
      <c r="C10" s="463">
        <v>122451</v>
      </c>
      <c r="D10" s="463">
        <v>88738</v>
      </c>
      <c r="E10" s="463">
        <v>84152</v>
      </c>
      <c r="F10" s="463">
        <v>79974</v>
      </c>
    </row>
    <row r="11" spans="2:6" ht="20.1" customHeight="1">
      <c r="B11" s="654"/>
      <c r="C11" s="530"/>
      <c r="D11" s="530"/>
      <c r="E11" s="530"/>
      <c r="F11" s="530"/>
    </row>
    <row r="12" spans="2:14" ht="14.1" customHeight="1">
      <c r="B12" s="1413" t="s">
        <v>177</v>
      </c>
      <c r="C12" s="1413"/>
      <c r="D12" s="1413"/>
      <c r="E12" s="1413"/>
      <c r="F12" s="1413"/>
      <c r="G12" s="653"/>
      <c r="H12" s="653"/>
      <c r="I12" s="653"/>
      <c r="J12" s="653"/>
      <c r="K12" s="653"/>
      <c r="L12" s="653"/>
      <c r="M12" s="653"/>
      <c r="N12" s="653"/>
    </row>
    <row r="13" spans="2:14" ht="23.25" customHeight="1">
      <c r="B13" s="1413"/>
      <c r="C13" s="1413"/>
      <c r="D13" s="1413"/>
      <c r="E13" s="1413"/>
      <c r="F13" s="1413"/>
      <c r="G13" s="1413"/>
      <c r="H13" s="1413"/>
      <c r="I13" s="1413"/>
      <c r="J13" s="1413"/>
      <c r="K13" s="1413"/>
      <c r="L13" s="1413"/>
      <c r="M13" s="1413"/>
      <c r="N13" s="1413"/>
    </row>
    <row r="14" ht="20.1" customHeight="1">
      <c r="B14" s="87"/>
    </row>
  </sheetData>
  <mergeCells count="3">
    <mergeCell ref="B2:G2"/>
    <mergeCell ref="B12:F12"/>
    <mergeCell ref="B13:N13"/>
  </mergeCells>
  <printOptions/>
  <pageMargins left="0.7480314960629921" right="0.7480314960629921" top="0.984251968503937" bottom="0.984251968503937" header="0.5118110236220472" footer="0.5118110236220472"/>
  <pageSetup fitToHeight="1" fitToWidth="1" horizontalDpi="600" verticalDpi="600" orientation="landscape" paperSize="9" scale="73"/>
  <ignoredErrors>
    <ignoredError sqref="C4" numberStoredAsText="1"/>
  </ignoredErrors>
  <drawing r:id="rId1"/>
</worksheet>
</file>

<file path=xl/worksheets/sheet27.xml><?xml version="1.0" encoding="utf-8"?>
<worksheet xmlns="http://schemas.openxmlformats.org/spreadsheetml/2006/main" xmlns:r="http://schemas.openxmlformats.org/officeDocument/2006/relationships">
  <sheetPr>
    <tabColor theme="4"/>
    <pageSetUpPr fitToPage="1"/>
  </sheetPr>
  <dimension ref="B2:N15"/>
  <sheetViews>
    <sheetView showGridLines="0" zoomScale="90" zoomScaleNormal="90" zoomScalePageLayoutView="90" workbookViewId="0" topLeftCell="A1">
      <selection activeCell="C5" sqref="C5"/>
    </sheetView>
  </sheetViews>
  <sheetFormatPr defaultColWidth="10.875" defaultRowHeight="19.5" customHeight="1"/>
  <cols>
    <col min="1" max="1" width="5.50390625" style="9" customWidth="1"/>
    <col min="2" max="2" width="39.375" style="9" customWidth="1"/>
    <col min="3" max="14" width="10.50390625" style="9" customWidth="1"/>
    <col min="15" max="16384" width="10.875" style="9" customWidth="1"/>
  </cols>
  <sheetData>
    <row r="2" spans="2:14" ht="20.1" customHeight="1">
      <c r="B2" s="1392" t="str">
        <f>UPPER("Capital employed")</f>
        <v>CAPITAL EMPLOYED</v>
      </c>
      <c r="C2" s="1392"/>
      <c r="D2" s="1392"/>
      <c r="E2" s="1392"/>
      <c r="F2" s="1392"/>
      <c r="G2" s="1392"/>
      <c r="H2" s="1392"/>
      <c r="I2" s="1392"/>
      <c r="J2" s="1392"/>
      <c r="K2" s="1392"/>
      <c r="L2" s="1392"/>
      <c r="M2" s="1392"/>
      <c r="N2" s="1392"/>
    </row>
    <row r="3" ht="20.1" customHeight="1">
      <c r="B3" s="10"/>
    </row>
    <row r="4" spans="3:14" ht="20.1" customHeight="1">
      <c r="C4" s="1414" t="s">
        <v>149</v>
      </c>
      <c r="D4" s="1414"/>
      <c r="E4" s="1414"/>
      <c r="F4" s="1414"/>
      <c r="G4" s="1414"/>
      <c r="H4" s="1414"/>
      <c r="I4" s="1414"/>
      <c r="J4" s="1414"/>
      <c r="K4" s="1414"/>
      <c r="L4" s="1414"/>
      <c r="M4" s="1414"/>
      <c r="N4" s="669" t="s">
        <v>148</v>
      </c>
    </row>
    <row r="5" spans="2:14" ht="20.1" customHeight="1">
      <c r="B5" s="652" t="s">
        <v>359</v>
      </c>
      <c r="C5" s="667" t="s">
        <v>357</v>
      </c>
      <c r="D5" s="668">
        <v>2013</v>
      </c>
      <c r="E5" s="667">
        <v>2012</v>
      </c>
      <c r="F5" s="668">
        <v>2011</v>
      </c>
      <c r="G5" s="667">
        <v>2010</v>
      </c>
      <c r="H5" s="667">
        <v>2009</v>
      </c>
      <c r="I5" s="666">
        <v>2008</v>
      </c>
      <c r="J5" s="666">
        <v>2007</v>
      </c>
      <c r="K5" s="666">
        <v>2006</v>
      </c>
      <c r="L5" s="666">
        <v>2005</v>
      </c>
      <c r="M5" s="662">
        <v>2004</v>
      </c>
      <c r="N5" s="665">
        <v>2003</v>
      </c>
    </row>
    <row r="6" spans="2:14" ht="20.1" customHeight="1">
      <c r="B6" s="481" t="s">
        <v>358</v>
      </c>
      <c r="C6" s="664" t="s">
        <v>543</v>
      </c>
      <c r="D6" s="664" t="s">
        <v>355</v>
      </c>
      <c r="E6" s="664" t="s">
        <v>355</v>
      </c>
      <c r="F6" s="663" t="s">
        <v>355</v>
      </c>
      <c r="G6" s="663" t="s">
        <v>355</v>
      </c>
      <c r="H6" s="663" t="s">
        <v>355</v>
      </c>
      <c r="I6" s="661" t="s">
        <v>355</v>
      </c>
      <c r="J6" s="661" t="s">
        <v>355</v>
      </c>
      <c r="K6" s="661" t="s">
        <v>355</v>
      </c>
      <c r="L6" s="661" t="s">
        <v>355</v>
      </c>
      <c r="M6" s="662" t="s">
        <v>355</v>
      </c>
      <c r="N6" s="661" t="s">
        <v>355</v>
      </c>
    </row>
    <row r="7" spans="2:14" ht="20.1" customHeight="1">
      <c r="B7" s="202" t="s">
        <v>422</v>
      </c>
      <c r="C7" s="469">
        <v>153202</v>
      </c>
      <c r="D7" s="469">
        <v>111116</v>
      </c>
      <c r="E7" s="468">
        <v>102081</v>
      </c>
      <c r="F7" s="468">
        <v>98066</v>
      </c>
      <c r="G7" s="433">
        <v>83365</v>
      </c>
      <c r="H7" s="433">
        <v>76694</v>
      </c>
      <c r="I7" s="433">
        <v>70360</v>
      </c>
      <c r="J7" s="433">
        <v>64843</v>
      </c>
      <c r="K7" s="433">
        <v>61950</v>
      </c>
      <c r="L7" s="433">
        <v>61914</v>
      </c>
      <c r="M7" s="180">
        <v>52311</v>
      </c>
      <c r="N7" s="433">
        <v>50450</v>
      </c>
    </row>
    <row r="8" spans="2:14" ht="20.1" customHeight="1">
      <c r="B8" s="202" t="s">
        <v>548</v>
      </c>
      <c r="C8" s="469">
        <v>2210</v>
      </c>
      <c r="D8" s="469">
        <v>1603</v>
      </c>
      <c r="E8" s="468">
        <v>3067</v>
      </c>
      <c r="F8" s="489" t="s">
        <v>199</v>
      </c>
      <c r="G8" s="433">
        <v>1073</v>
      </c>
      <c r="H8" s="433" t="s">
        <v>199</v>
      </c>
      <c r="I8" s="433" t="s">
        <v>547</v>
      </c>
      <c r="J8" s="433" t="s">
        <v>547</v>
      </c>
      <c r="K8" s="433" t="s">
        <v>547</v>
      </c>
      <c r="L8" s="433" t="s">
        <v>547</v>
      </c>
      <c r="M8" s="180" t="s">
        <v>547</v>
      </c>
      <c r="N8" s="433" t="s">
        <v>547</v>
      </c>
    </row>
    <row r="9" spans="2:14" ht="20.1" customHeight="1">
      <c r="B9" s="150" t="s">
        <v>546</v>
      </c>
      <c r="C9" s="469">
        <v>11181</v>
      </c>
      <c r="D9" s="469">
        <v>8026</v>
      </c>
      <c r="E9" s="468">
        <v>10343</v>
      </c>
      <c r="F9" s="489">
        <v>12078</v>
      </c>
      <c r="G9" s="489">
        <v>10803</v>
      </c>
      <c r="H9" s="489">
        <v>10493</v>
      </c>
      <c r="I9" s="433">
        <v>8103</v>
      </c>
      <c r="J9" s="433">
        <v>9997</v>
      </c>
      <c r="K9" s="433">
        <v>8797</v>
      </c>
      <c r="L9" s="433">
        <v>9626</v>
      </c>
      <c r="M9" s="180">
        <v>5783</v>
      </c>
      <c r="N9" s="433">
        <v>3999</v>
      </c>
    </row>
    <row r="10" spans="2:14" ht="20.1" customHeight="1">
      <c r="B10" s="163" t="s">
        <v>545</v>
      </c>
      <c r="C10" s="467">
        <v>-39602</v>
      </c>
      <c r="D10" s="467">
        <v>-28715</v>
      </c>
      <c r="E10" s="466">
        <v>-27461</v>
      </c>
      <c r="F10" s="486">
        <v>-26149</v>
      </c>
      <c r="G10" s="537">
        <v>-21706</v>
      </c>
      <c r="H10" s="537">
        <v>-20784</v>
      </c>
      <c r="I10" s="537">
        <v>-17842</v>
      </c>
      <c r="J10" s="537">
        <v>-17303</v>
      </c>
      <c r="K10" s="537">
        <v>-16379</v>
      </c>
      <c r="L10" s="537">
        <v>-17440</v>
      </c>
      <c r="M10" s="660">
        <v>-16283</v>
      </c>
      <c r="N10" s="537">
        <v>-15605</v>
      </c>
    </row>
    <row r="11" spans="2:14" ht="20.1" customHeight="1">
      <c r="B11" s="465" t="s">
        <v>76</v>
      </c>
      <c r="C11" s="464">
        <v>126991</v>
      </c>
      <c r="D11" s="464">
        <v>92030</v>
      </c>
      <c r="E11" s="464">
        <v>88030</v>
      </c>
      <c r="F11" s="485">
        <v>83995</v>
      </c>
      <c r="G11" s="485">
        <v>73535</v>
      </c>
      <c r="H11" s="485">
        <v>66403</v>
      </c>
      <c r="I11" s="659">
        <v>60621</v>
      </c>
      <c r="J11" s="659">
        <v>57537</v>
      </c>
      <c r="K11" s="659">
        <v>54368</v>
      </c>
      <c r="L11" s="659">
        <v>54100</v>
      </c>
      <c r="M11" s="580">
        <v>41811</v>
      </c>
      <c r="N11" s="659">
        <v>38844</v>
      </c>
    </row>
    <row r="13" spans="2:14" ht="14.1" customHeight="1">
      <c r="B13" s="1407" t="s">
        <v>430</v>
      </c>
      <c r="C13" s="1407"/>
      <c r="D13" s="1407"/>
      <c r="E13" s="1407"/>
      <c r="F13" s="1407"/>
      <c r="G13" s="1407"/>
      <c r="H13" s="1407"/>
      <c r="I13" s="1407"/>
      <c r="J13" s="1407"/>
      <c r="K13" s="1407"/>
      <c r="L13" s="1407"/>
      <c r="M13" s="1407"/>
      <c r="N13" s="1407"/>
    </row>
    <row r="14" spans="2:14" ht="23.25" customHeight="1">
      <c r="B14" s="1407" t="s">
        <v>544</v>
      </c>
      <c r="C14" s="1407"/>
      <c r="D14" s="1407"/>
      <c r="E14" s="1407"/>
      <c r="F14" s="1407"/>
      <c r="G14" s="1407"/>
      <c r="H14" s="1407"/>
      <c r="I14" s="1407"/>
      <c r="J14" s="1407"/>
      <c r="K14" s="1407"/>
      <c r="L14" s="1407"/>
      <c r="M14" s="1407"/>
      <c r="N14" s="1407"/>
    </row>
    <row r="15" spans="2:14" ht="20.1" customHeight="1">
      <c r="B15" s="1407"/>
      <c r="C15" s="1407"/>
      <c r="D15" s="1407"/>
      <c r="E15" s="1407"/>
      <c r="F15" s="1407"/>
      <c r="G15" s="1407"/>
      <c r="H15" s="1407"/>
      <c r="I15" s="1407"/>
      <c r="J15" s="1407"/>
      <c r="K15" s="1407"/>
      <c r="L15" s="1407"/>
      <c r="M15" s="1407"/>
      <c r="N15" s="1407"/>
    </row>
  </sheetData>
  <mergeCells count="5">
    <mergeCell ref="B2:N2"/>
    <mergeCell ref="C4:M4"/>
    <mergeCell ref="B13:N13"/>
    <mergeCell ref="B14:N14"/>
    <mergeCell ref="B15:N15"/>
  </mergeCells>
  <printOptions/>
  <pageMargins left="0.7480314960629921" right="0.7480314960629921" top="0.984251968503937" bottom="0.984251968503937" header="0.5118110236220472" footer="0.5118110236220472"/>
  <pageSetup fitToHeight="1" fitToWidth="1" horizontalDpi="600" verticalDpi="600" orientation="landscape" paperSize="9" scale="70"/>
  <ignoredErrors>
    <ignoredError sqref="C5" numberStoredAsText="1"/>
  </ignoredErrors>
  <drawing r:id="rId1"/>
</worksheet>
</file>

<file path=xl/worksheets/sheet28.xml><?xml version="1.0" encoding="utf-8"?>
<worksheet xmlns="http://schemas.openxmlformats.org/spreadsheetml/2006/main" xmlns:r="http://schemas.openxmlformats.org/officeDocument/2006/relationships">
  <sheetPr>
    <tabColor theme="4"/>
    <pageSetUpPr fitToPage="1"/>
  </sheetPr>
  <dimension ref="B2:M29"/>
  <sheetViews>
    <sheetView showGridLines="0" workbookViewId="0" topLeftCell="A1">
      <selection activeCell="B2" sqref="B2:D2"/>
    </sheetView>
  </sheetViews>
  <sheetFormatPr defaultColWidth="10.875" defaultRowHeight="19.5" customHeight="1"/>
  <cols>
    <col min="1" max="1" width="5.50390625" style="9" customWidth="1"/>
    <col min="2" max="2" width="32.875" style="9" customWidth="1"/>
    <col min="3" max="7" width="10.50390625" style="9" customWidth="1"/>
    <col min="8" max="8" width="24.125" style="525" customWidth="1"/>
    <col min="9" max="11" width="10.50390625" style="525" customWidth="1"/>
    <col min="12" max="13" width="10.50390625" style="9" customWidth="1"/>
    <col min="14" max="16384" width="10.875" style="9" customWidth="1"/>
  </cols>
  <sheetData>
    <row r="2" spans="2:4" ht="20.1" customHeight="1">
      <c r="B2" s="1392" t="str">
        <f>UPPER("ROACE by business segment")</f>
        <v>ROACE BY BUSINESS SEGMENT</v>
      </c>
      <c r="C2" s="1392"/>
      <c r="D2" s="1392"/>
    </row>
    <row r="4" spans="2:4" ht="20.1" customHeight="1">
      <c r="B4" s="481" t="s">
        <v>555</v>
      </c>
      <c r="C4" s="556">
        <v>2013</v>
      </c>
      <c r="D4" s="556">
        <v>2012</v>
      </c>
    </row>
    <row r="5" spans="2:4" ht="20.1" customHeight="1">
      <c r="B5" s="351" t="s">
        <v>180</v>
      </c>
      <c r="C5" s="408"/>
      <c r="D5" s="597"/>
    </row>
    <row r="6" spans="2:4" ht="20.1" customHeight="1">
      <c r="B6" s="470" t="s">
        <v>552</v>
      </c>
      <c r="C6" s="469">
        <v>9370</v>
      </c>
      <c r="D6" s="468">
        <v>11145</v>
      </c>
    </row>
    <row r="7" spans="2:4" ht="20.1" customHeight="1">
      <c r="B7" s="101" t="s">
        <v>551</v>
      </c>
      <c r="C7" s="467">
        <v>66564</v>
      </c>
      <c r="D7" s="466">
        <v>60387</v>
      </c>
    </row>
    <row r="8" spans="2:13" ht="20.1" customHeight="1">
      <c r="B8" s="504" t="s">
        <v>550</v>
      </c>
      <c r="C8" s="671">
        <v>0.14</v>
      </c>
      <c r="D8" s="671">
        <v>0.18</v>
      </c>
      <c r="E8" s="653"/>
      <c r="F8" s="653"/>
      <c r="G8" s="653"/>
      <c r="H8" s="653"/>
      <c r="I8" s="653"/>
      <c r="J8" s="653"/>
      <c r="K8" s="653"/>
      <c r="L8" s="653"/>
      <c r="M8" s="653"/>
    </row>
    <row r="9" spans="2:4" ht="20.1" customHeight="1">
      <c r="B9" s="351" t="s">
        <v>194</v>
      </c>
      <c r="C9" s="550"/>
      <c r="D9" s="549"/>
    </row>
    <row r="10" spans="2:4" ht="20.1" customHeight="1">
      <c r="B10" s="470" t="s">
        <v>552</v>
      </c>
      <c r="C10" s="469">
        <v>1404</v>
      </c>
      <c r="D10" s="468">
        <v>1376</v>
      </c>
    </row>
    <row r="11" spans="2:4" ht="20.1" customHeight="1">
      <c r="B11" s="101" t="s">
        <v>551</v>
      </c>
      <c r="C11" s="467">
        <v>15012</v>
      </c>
      <c r="D11" s="466">
        <v>15589</v>
      </c>
    </row>
    <row r="12" spans="2:4" ht="20.1" customHeight="1">
      <c r="B12" s="504" t="s">
        <v>550</v>
      </c>
      <c r="C12" s="671">
        <v>0.09</v>
      </c>
      <c r="D12" s="671">
        <v>0.09</v>
      </c>
    </row>
    <row r="13" spans="2:4" ht="20.1" customHeight="1">
      <c r="B13" s="351" t="s">
        <v>193</v>
      </c>
      <c r="C13" s="550"/>
      <c r="D13" s="549"/>
    </row>
    <row r="14" spans="2:4" ht="20.1" customHeight="1">
      <c r="B14" s="470" t="s">
        <v>552</v>
      </c>
      <c r="C14" s="469">
        <v>1151</v>
      </c>
      <c r="D14" s="468">
        <v>830</v>
      </c>
    </row>
    <row r="15" spans="2:4" ht="20.1" customHeight="1">
      <c r="B15" s="101" t="s">
        <v>554</v>
      </c>
      <c r="C15" s="467">
        <v>7123</v>
      </c>
      <c r="D15" s="466">
        <v>6920</v>
      </c>
    </row>
    <row r="16" spans="2:4" ht="20.1" customHeight="1">
      <c r="B16" s="504" t="s">
        <v>550</v>
      </c>
      <c r="C16" s="671">
        <v>0.16</v>
      </c>
      <c r="D16" s="671">
        <v>0.12</v>
      </c>
    </row>
    <row r="17" spans="2:4" ht="20.1" customHeight="1">
      <c r="B17" s="351" t="s">
        <v>352</v>
      </c>
      <c r="C17" s="550"/>
      <c r="D17" s="549"/>
    </row>
    <row r="18" spans="2:4" ht="20.1" customHeight="1">
      <c r="B18" s="470" t="s">
        <v>552</v>
      </c>
      <c r="C18" s="651">
        <v>-473</v>
      </c>
      <c r="D18" s="468">
        <v>-424</v>
      </c>
    </row>
    <row r="19" spans="2:4" ht="20.1" customHeight="1">
      <c r="B19" s="470" t="s">
        <v>551</v>
      </c>
      <c r="C19" s="651">
        <v>-2253</v>
      </c>
      <c r="D19" s="468">
        <v>-832</v>
      </c>
    </row>
    <row r="20" spans="2:4" ht="20.1" customHeight="1">
      <c r="B20" s="351" t="s">
        <v>553</v>
      </c>
      <c r="C20" s="469"/>
      <c r="D20" s="468"/>
    </row>
    <row r="21" spans="2:4" ht="20.1" customHeight="1">
      <c r="B21" s="470" t="s">
        <v>552</v>
      </c>
      <c r="C21" s="469">
        <v>11452</v>
      </c>
      <c r="D21" s="468">
        <v>12927</v>
      </c>
    </row>
    <row r="22" spans="2:4" ht="20.1" customHeight="1">
      <c r="B22" s="101" t="s">
        <v>551</v>
      </c>
      <c r="C22" s="467">
        <v>86445</v>
      </c>
      <c r="D22" s="466">
        <v>82063</v>
      </c>
    </row>
    <row r="23" spans="2:4" ht="20.1" customHeight="1">
      <c r="B23" s="465" t="s">
        <v>550</v>
      </c>
      <c r="C23" s="582">
        <v>0.13</v>
      </c>
      <c r="D23" s="582">
        <v>0.16</v>
      </c>
    </row>
    <row r="24" spans="2:4" ht="20.1" customHeight="1">
      <c r="B24" s="654"/>
      <c r="C24" s="670"/>
      <c r="D24" s="670"/>
    </row>
    <row r="25" ht="20.1" customHeight="1">
      <c r="B25" s="57"/>
    </row>
    <row r="26" spans="2:8" ht="14.1" customHeight="1">
      <c r="B26" s="1396" t="s">
        <v>549</v>
      </c>
      <c r="C26" s="1396"/>
      <c r="D26" s="1396"/>
      <c r="E26" s="1396"/>
      <c r="F26" s="1396"/>
      <c r="G26" s="1396"/>
      <c r="H26" s="1396"/>
    </row>
    <row r="27" ht="14.1" customHeight="1">
      <c r="B27" s="87"/>
    </row>
    <row r="28" ht="14.1" customHeight="1">
      <c r="B28" s="87"/>
    </row>
    <row r="29" spans="2:4" ht="21" customHeight="1">
      <c r="B29" s="1392"/>
      <c r="C29" s="1392"/>
      <c r="D29" s="1392"/>
    </row>
  </sheetData>
  <mergeCells count="3">
    <mergeCell ref="B2:D2"/>
    <mergeCell ref="B26:H26"/>
    <mergeCell ref="B29:D29"/>
  </mergeCells>
  <printOptions/>
  <pageMargins left="0.7500000000000001" right="0.7500000000000001" top="1" bottom="1" header="0.5" footer="0.5"/>
  <pageSetup fitToHeight="1" fitToWidth="1" horizontalDpi="600" verticalDpi="600" orientation="portrait" paperSize="9" scale="69"/>
  <drawing r:id="rId1"/>
</worksheet>
</file>

<file path=xl/worksheets/sheet29.xml><?xml version="1.0" encoding="utf-8"?>
<worksheet xmlns="http://schemas.openxmlformats.org/spreadsheetml/2006/main" xmlns:r="http://schemas.openxmlformats.org/officeDocument/2006/relationships">
  <sheetPr>
    <tabColor theme="4"/>
    <pageSetUpPr fitToPage="1"/>
  </sheetPr>
  <dimension ref="B1:P771"/>
  <sheetViews>
    <sheetView showGridLines="0" zoomScale="106" zoomScaleNormal="106" zoomScalePageLayoutView="90" workbookViewId="0" topLeftCell="A1">
      <selection activeCell="B46" sqref="B46"/>
    </sheetView>
  </sheetViews>
  <sheetFormatPr defaultColWidth="10.875" defaultRowHeight="19.5" customHeight="1"/>
  <cols>
    <col min="1" max="1" width="5.50390625" style="9" customWidth="1"/>
    <col min="2" max="2" width="59.00390625" style="9" customWidth="1"/>
    <col min="3" max="13" width="10.50390625" style="672" customWidth="1"/>
    <col min="14" max="16384" width="10.875" style="9" customWidth="1"/>
  </cols>
  <sheetData>
    <row r="1" spans="3:13" ht="20.1" customHeight="1">
      <c r="C1" s="9"/>
      <c r="D1" s="9"/>
      <c r="E1" s="9"/>
      <c r="F1" s="9"/>
      <c r="G1" s="9"/>
      <c r="H1" s="9"/>
      <c r="I1" s="9"/>
      <c r="J1" s="9"/>
      <c r="K1" s="9"/>
      <c r="L1" s="9"/>
      <c r="M1" s="9"/>
    </row>
    <row r="2" spans="2:13" ht="20.1" customHeight="1">
      <c r="B2" s="1392" t="str">
        <f>UPPER("Consolidated statement of cash flows")</f>
        <v>CONSOLIDATED STATEMENT OF CASH FLOWS</v>
      </c>
      <c r="C2" s="1392"/>
      <c r="D2" s="1392"/>
      <c r="E2" s="1392"/>
      <c r="F2" s="1392"/>
      <c r="G2" s="1392"/>
      <c r="H2" s="1392"/>
      <c r="I2" s="1392"/>
      <c r="J2" s="1392"/>
      <c r="K2" s="1392"/>
      <c r="L2" s="1392"/>
      <c r="M2" s="1392"/>
    </row>
    <row r="3" spans="2:13" ht="20.1" customHeight="1">
      <c r="B3" s="10"/>
      <c r="C3" s="9"/>
      <c r="D3" s="9"/>
      <c r="E3" s="9"/>
      <c r="F3" s="9"/>
      <c r="G3" s="9"/>
      <c r="H3" s="9"/>
      <c r="I3" s="9"/>
      <c r="J3" s="9"/>
      <c r="K3" s="9"/>
      <c r="L3" s="9"/>
      <c r="M3" s="9"/>
    </row>
    <row r="4" spans="2:13" ht="20.1" customHeight="1">
      <c r="B4" s="117" t="s">
        <v>196</v>
      </c>
      <c r="C4" s="1406" t="s">
        <v>149</v>
      </c>
      <c r="D4" s="1406"/>
      <c r="E4" s="1406"/>
      <c r="F4" s="1406"/>
      <c r="G4" s="1406"/>
      <c r="H4" s="1406"/>
      <c r="I4" s="1406"/>
      <c r="J4" s="1406"/>
      <c r="K4" s="1406"/>
      <c r="L4" s="1406"/>
      <c r="M4" s="85" t="s">
        <v>148</v>
      </c>
    </row>
    <row r="5" spans="2:13" ht="20.1" customHeight="1">
      <c r="B5" s="50"/>
      <c r="C5" s="49">
        <v>2013</v>
      </c>
      <c r="D5" s="49">
        <v>2012</v>
      </c>
      <c r="E5" s="49">
        <v>2011</v>
      </c>
      <c r="F5" s="47">
        <v>2010</v>
      </c>
      <c r="G5" s="47">
        <v>2009</v>
      </c>
      <c r="H5" s="47">
        <v>2008</v>
      </c>
      <c r="I5" s="47">
        <v>2007</v>
      </c>
      <c r="J5" s="47">
        <v>2006</v>
      </c>
      <c r="K5" s="47">
        <v>2005</v>
      </c>
      <c r="L5" s="46">
        <v>2004</v>
      </c>
      <c r="M5" s="45">
        <v>2003</v>
      </c>
    </row>
    <row r="6" spans="2:13" ht="20.1" customHeight="1">
      <c r="B6" s="351" t="s">
        <v>68</v>
      </c>
      <c r="C6" s="693"/>
      <c r="D6" s="692"/>
      <c r="E6" s="691"/>
      <c r="F6" s="690"/>
      <c r="G6" s="690"/>
      <c r="H6" s="690"/>
      <c r="I6" s="690"/>
      <c r="J6" s="690"/>
      <c r="K6" s="690"/>
      <c r="L6" s="679"/>
      <c r="M6" s="689"/>
    </row>
    <row r="7" spans="2:13" ht="20.1" customHeight="1">
      <c r="B7" s="202" t="s">
        <v>319</v>
      </c>
      <c r="C7" s="520">
        <v>8661</v>
      </c>
      <c r="D7" s="513">
        <v>10756</v>
      </c>
      <c r="E7" s="489">
        <v>12614</v>
      </c>
      <c r="F7" s="433">
        <v>10833</v>
      </c>
      <c r="G7" s="433">
        <v>8582</v>
      </c>
      <c r="H7" s="433">
        <v>10953</v>
      </c>
      <c r="I7" s="433">
        <v>13535</v>
      </c>
      <c r="J7" s="433">
        <v>12135</v>
      </c>
      <c r="K7" s="433">
        <v>12643</v>
      </c>
      <c r="L7" s="180">
        <v>11149</v>
      </c>
      <c r="M7" s="180">
        <v>7219</v>
      </c>
    </row>
    <row r="8" spans="2:13" ht="20.1" customHeight="1">
      <c r="B8" s="202" t="s">
        <v>592</v>
      </c>
      <c r="C8" s="520">
        <v>10058</v>
      </c>
      <c r="D8" s="513">
        <v>10481</v>
      </c>
      <c r="E8" s="489">
        <v>8628</v>
      </c>
      <c r="F8" s="433">
        <v>9117</v>
      </c>
      <c r="G8" s="433">
        <v>7107</v>
      </c>
      <c r="H8" s="433">
        <v>6197</v>
      </c>
      <c r="I8" s="433">
        <v>5946</v>
      </c>
      <c r="J8" s="433">
        <v>5555</v>
      </c>
      <c r="K8" s="433">
        <v>6083</v>
      </c>
      <c r="L8" s="180">
        <v>6682</v>
      </c>
      <c r="M8" s="180">
        <v>5664</v>
      </c>
    </row>
    <row r="9" spans="2:13" ht="20.1" customHeight="1">
      <c r="B9" s="202" t="s">
        <v>591</v>
      </c>
      <c r="C9" s="520">
        <v>1171</v>
      </c>
      <c r="D9" s="513">
        <v>1470</v>
      </c>
      <c r="E9" s="489">
        <v>1632</v>
      </c>
      <c r="F9" s="433">
        <v>501</v>
      </c>
      <c r="G9" s="433">
        <v>488</v>
      </c>
      <c r="H9" s="433">
        <v>-150</v>
      </c>
      <c r="I9" s="433">
        <v>826</v>
      </c>
      <c r="J9" s="433">
        <v>601</v>
      </c>
      <c r="K9" s="433">
        <v>515</v>
      </c>
      <c r="L9" s="180">
        <v>715</v>
      </c>
      <c r="M9" s="180">
        <v>-208</v>
      </c>
    </row>
    <row r="10" spans="2:13" ht="20.1" customHeight="1">
      <c r="B10" s="150" t="s">
        <v>590</v>
      </c>
      <c r="C10" s="520" t="s">
        <v>199</v>
      </c>
      <c r="D10" s="513">
        <v>-362</v>
      </c>
      <c r="E10" s="489" t="s">
        <v>199</v>
      </c>
      <c r="F10" s="433">
        <v>-60</v>
      </c>
      <c r="G10" s="433" t="s">
        <v>199</v>
      </c>
      <c r="H10" s="433">
        <v>-505</v>
      </c>
      <c r="I10" s="433" t="s">
        <v>199</v>
      </c>
      <c r="J10" s="433">
        <v>-179</v>
      </c>
      <c r="K10" s="433">
        <v>-23</v>
      </c>
      <c r="L10" s="180">
        <v>-181</v>
      </c>
      <c r="M10" s="180">
        <v>-170</v>
      </c>
    </row>
    <row r="11" spans="2:13" ht="20.1" customHeight="1">
      <c r="B11" s="150" t="s">
        <v>589</v>
      </c>
      <c r="C11" s="520">
        <v>-68</v>
      </c>
      <c r="D11" s="513">
        <v>-1321</v>
      </c>
      <c r="E11" s="489">
        <v>-1590</v>
      </c>
      <c r="F11" s="433">
        <v>-1046</v>
      </c>
      <c r="G11" s="433">
        <v>-200</v>
      </c>
      <c r="H11" s="433">
        <v>-257</v>
      </c>
      <c r="I11" s="433">
        <v>-639</v>
      </c>
      <c r="J11" s="433">
        <v>-789</v>
      </c>
      <c r="K11" s="433">
        <v>-99</v>
      </c>
      <c r="L11" s="180">
        <v>-3139</v>
      </c>
      <c r="M11" s="180">
        <v>182</v>
      </c>
    </row>
    <row r="12" spans="2:13" ht="20.1" customHeight="1">
      <c r="B12" s="150" t="s">
        <v>588</v>
      </c>
      <c r="C12" s="520">
        <v>-583</v>
      </c>
      <c r="D12" s="513">
        <v>211</v>
      </c>
      <c r="E12" s="489">
        <v>-107</v>
      </c>
      <c r="F12" s="433">
        <v>-470</v>
      </c>
      <c r="G12" s="433">
        <v>-378</v>
      </c>
      <c r="H12" s="433">
        <v>-311</v>
      </c>
      <c r="I12" s="433">
        <v>-821</v>
      </c>
      <c r="J12" s="433">
        <v>-952</v>
      </c>
      <c r="K12" s="433">
        <v>-596</v>
      </c>
      <c r="L12" s="180">
        <v>-583</v>
      </c>
      <c r="M12" s="180">
        <v>-603</v>
      </c>
    </row>
    <row r="13" spans="2:13" ht="20.1" customHeight="1">
      <c r="B13" s="150" t="s">
        <v>587</v>
      </c>
      <c r="C13" s="520">
        <v>1930</v>
      </c>
      <c r="D13" s="513">
        <v>1084</v>
      </c>
      <c r="E13" s="489">
        <v>-1739</v>
      </c>
      <c r="F13" s="433">
        <v>-496</v>
      </c>
      <c r="G13" s="433">
        <v>-3316</v>
      </c>
      <c r="H13" s="433">
        <v>2571</v>
      </c>
      <c r="I13" s="433">
        <v>-1476</v>
      </c>
      <c r="J13" s="433">
        <v>-441</v>
      </c>
      <c r="K13" s="433">
        <v>-4002</v>
      </c>
      <c r="L13" s="180">
        <v>-253</v>
      </c>
      <c r="M13" s="180">
        <v>382</v>
      </c>
    </row>
    <row r="14" spans="2:13" ht="20.1" customHeight="1">
      <c r="B14" s="391" t="s">
        <v>586</v>
      </c>
      <c r="C14" s="519">
        <v>304</v>
      </c>
      <c r="D14" s="611">
        <v>143</v>
      </c>
      <c r="E14" s="486">
        <v>98</v>
      </c>
      <c r="F14" s="537">
        <v>114</v>
      </c>
      <c r="G14" s="537">
        <v>77</v>
      </c>
      <c r="H14" s="537">
        <v>171</v>
      </c>
      <c r="I14" s="537">
        <v>315</v>
      </c>
      <c r="J14" s="537">
        <v>131</v>
      </c>
      <c r="K14" s="537">
        <v>148</v>
      </c>
      <c r="L14" s="660">
        <v>272</v>
      </c>
      <c r="M14" s="660">
        <v>21</v>
      </c>
    </row>
    <row r="15" spans="2:13" ht="20.1" customHeight="1">
      <c r="B15" s="559" t="s">
        <v>585</v>
      </c>
      <c r="C15" s="517">
        <v>21473</v>
      </c>
      <c r="D15" s="517">
        <v>22462</v>
      </c>
      <c r="E15" s="517">
        <v>19536</v>
      </c>
      <c r="F15" s="517">
        <v>18493</v>
      </c>
      <c r="G15" s="517">
        <v>12360</v>
      </c>
      <c r="H15" s="659">
        <v>18669</v>
      </c>
      <c r="I15" s="659">
        <v>17686</v>
      </c>
      <c r="J15" s="659">
        <v>16061</v>
      </c>
      <c r="K15" s="659">
        <v>14669</v>
      </c>
      <c r="L15" s="580">
        <v>14662</v>
      </c>
      <c r="M15" s="580">
        <v>12487</v>
      </c>
    </row>
    <row r="16" spans="2:13" ht="20.1" customHeight="1">
      <c r="B16" s="351" t="s">
        <v>584</v>
      </c>
      <c r="C16" s="682"/>
      <c r="D16" s="681"/>
      <c r="E16" s="489"/>
      <c r="F16" s="433"/>
      <c r="G16" s="433"/>
      <c r="H16" s="433"/>
      <c r="I16" s="433"/>
      <c r="J16" s="433"/>
      <c r="K16" s="433"/>
      <c r="L16" s="248"/>
      <c r="M16" s="688"/>
    </row>
    <row r="17" spans="2:13" ht="20.1" customHeight="1">
      <c r="B17" s="150" t="s">
        <v>583</v>
      </c>
      <c r="C17" s="520">
        <v>-22400</v>
      </c>
      <c r="D17" s="513">
        <v>-19905</v>
      </c>
      <c r="E17" s="489">
        <v>-17950</v>
      </c>
      <c r="F17" s="489">
        <v>-13812</v>
      </c>
      <c r="G17" s="489">
        <v>-11849</v>
      </c>
      <c r="H17" s="433">
        <v>-11861</v>
      </c>
      <c r="I17" s="433">
        <v>-10549</v>
      </c>
      <c r="J17" s="433">
        <v>-9910</v>
      </c>
      <c r="K17" s="433">
        <v>-8848</v>
      </c>
      <c r="L17" s="687">
        <v>-7777</v>
      </c>
      <c r="M17" s="687">
        <v>-6708</v>
      </c>
    </row>
    <row r="18" spans="2:13" ht="20.1" customHeight="1">
      <c r="B18" s="150" t="s">
        <v>582</v>
      </c>
      <c r="C18" s="520">
        <v>-16</v>
      </c>
      <c r="D18" s="513">
        <v>-191</v>
      </c>
      <c r="E18" s="489">
        <v>-854</v>
      </c>
      <c r="F18" s="489">
        <v>-862</v>
      </c>
      <c r="G18" s="489">
        <v>-160</v>
      </c>
      <c r="H18" s="433">
        <v>-559</v>
      </c>
      <c r="I18" s="433">
        <v>-20</v>
      </c>
      <c r="J18" s="433">
        <v>-127</v>
      </c>
      <c r="K18" s="433">
        <v>-1116</v>
      </c>
      <c r="L18" s="433">
        <v>-131</v>
      </c>
      <c r="M18" s="433">
        <v>-421</v>
      </c>
    </row>
    <row r="19" spans="2:13" ht="20.1" customHeight="1">
      <c r="B19" s="150" t="s">
        <v>581</v>
      </c>
      <c r="C19" s="520">
        <v>-1318</v>
      </c>
      <c r="D19" s="513">
        <v>-898</v>
      </c>
      <c r="E19" s="489">
        <v>-4525</v>
      </c>
      <c r="F19" s="489">
        <v>-654</v>
      </c>
      <c r="G19" s="489">
        <v>-400</v>
      </c>
      <c r="H19" s="433">
        <v>-416</v>
      </c>
      <c r="I19" s="433">
        <v>-351</v>
      </c>
      <c r="J19" s="433">
        <v>-402</v>
      </c>
      <c r="K19" s="433">
        <v>-280</v>
      </c>
      <c r="L19" s="433">
        <v>-209</v>
      </c>
      <c r="M19" s="433">
        <v>-123</v>
      </c>
    </row>
    <row r="20" spans="2:13" ht="20.1" customHeight="1">
      <c r="B20" s="391" t="s">
        <v>580</v>
      </c>
      <c r="C20" s="519">
        <v>-2188</v>
      </c>
      <c r="D20" s="611">
        <v>-1949</v>
      </c>
      <c r="E20" s="486">
        <v>-1212</v>
      </c>
      <c r="F20" s="486">
        <v>-945</v>
      </c>
      <c r="G20" s="486">
        <v>-940</v>
      </c>
      <c r="H20" s="537">
        <v>-804</v>
      </c>
      <c r="I20" s="537">
        <v>-802</v>
      </c>
      <c r="J20" s="537">
        <v>-1413</v>
      </c>
      <c r="K20" s="537">
        <v>-951</v>
      </c>
      <c r="L20" s="537">
        <v>-787</v>
      </c>
      <c r="M20" s="537">
        <v>-476</v>
      </c>
    </row>
    <row r="21" spans="2:13" ht="20.1" customHeight="1">
      <c r="B21" s="504" t="s">
        <v>579</v>
      </c>
      <c r="C21" s="503">
        <v>-25922</v>
      </c>
      <c r="D21" s="503">
        <v>-22943</v>
      </c>
      <c r="E21" s="502">
        <v>-24541</v>
      </c>
      <c r="F21" s="502">
        <v>-16273</v>
      </c>
      <c r="G21" s="502">
        <v>-13349</v>
      </c>
      <c r="H21" s="686">
        <v>-13640</v>
      </c>
      <c r="I21" s="686">
        <v>-11722</v>
      </c>
      <c r="J21" s="686">
        <v>-11852</v>
      </c>
      <c r="K21" s="686">
        <v>-11195</v>
      </c>
      <c r="L21" s="686">
        <v>-8904</v>
      </c>
      <c r="M21" s="686">
        <v>-7728</v>
      </c>
    </row>
    <row r="22" spans="2:13" ht="20.1" customHeight="1">
      <c r="B22" s="150" t="s">
        <v>578</v>
      </c>
      <c r="C22" s="520" t="s">
        <v>577</v>
      </c>
      <c r="D22" s="513">
        <v>1418</v>
      </c>
      <c r="E22" s="489">
        <v>1439</v>
      </c>
      <c r="F22" s="489">
        <v>1534</v>
      </c>
      <c r="G22" s="489">
        <v>138</v>
      </c>
      <c r="H22" s="433">
        <v>130</v>
      </c>
      <c r="I22" s="433">
        <v>569</v>
      </c>
      <c r="J22" s="433">
        <v>413</v>
      </c>
      <c r="K22" s="433">
        <v>274</v>
      </c>
      <c r="L22" s="433">
        <v>225</v>
      </c>
      <c r="M22" s="433">
        <v>315</v>
      </c>
    </row>
    <row r="23" spans="2:13" ht="20.1" customHeight="1">
      <c r="B23" s="150" t="s">
        <v>576</v>
      </c>
      <c r="C23" s="520">
        <v>1995</v>
      </c>
      <c r="D23" s="513">
        <v>352</v>
      </c>
      <c r="E23" s="489">
        <v>575</v>
      </c>
      <c r="F23" s="489">
        <v>310</v>
      </c>
      <c r="G23" s="489" t="s">
        <v>199</v>
      </c>
      <c r="H23" s="433">
        <v>88</v>
      </c>
      <c r="I23" s="433">
        <v>5</v>
      </c>
      <c r="J23" s="433">
        <v>18</v>
      </c>
      <c r="K23" s="433">
        <v>11</v>
      </c>
      <c r="L23" s="433">
        <v>1</v>
      </c>
      <c r="M23" s="433">
        <v>820</v>
      </c>
    </row>
    <row r="24" spans="2:13" ht="20.1" customHeight="1">
      <c r="B24" s="150" t="s">
        <v>575</v>
      </c>
      <c r="C24" s="520">
        <v>248</v>
      </c>
      <c r="D24" s="513">
        <v>2816</v>
      </c>
      <c r="E24" s="489">
        <v>5691</v>
      </c>
      <c r="F24" s="489">
        <v>1608</v>
      </c>
      <c r="G24" s="489">
        <v>2525</v>
      </c>
      <c r="H24" s="433">
        <v>1233</v>
      </c>
      <c r="I24" s="433">
        <v>527</v>
      </c>
      <c r="J24" s="433">
        <v>699</v>
      </c>
      <c r="K24" s="433">
        <v>135</v>
      </c>
      <c r="L24" s="433">
        <v>408</v>
      </c>
      <c r="M24" s="433">
        <v>218</v>
      </c>
    </row>
    <row r="25" spans="2:13" ht="20.1" customHeight="1">
      <c r="B25" s="391" t="s">
        <v>574</v>
      </c>
      <c r="C25" s="519">
        <v>1242</v>
      </c>
      <c r="D25" s="611">
        <v>1285</v>
      </c>
      <c r="E25" s="486">
        <v>873</v>
      </c>
      <c r="F25" s="486">
        <v>864</v>
      </c>
      <c r="G25" s="486">
        <v>418</v>
      </c>
      <c r="H25" s="537">
        <v>1134</v>
      </c>
      <c r="I25" s="537">
        <v>455</v>
      </c>
      <c r="J25" s="537">
        <v>1148</v>
      </c>
      <c r="K25" s="537">
        <v>668</v>
      </c>
      <c r="L25" s="537">
        <v>558</v>
      </c>
      <c r="M25" s="537">
        <v>525</v>
      </c>
    </row>
    <row r="26" spans="2:16" ht="20.1" customHeight="1">
      <c r="B26" s="560" t="s">
        <v>573</v>
      </c>
      <c r="C26" s="574">
        <v>4814</v>
      </c>
      <c r="D26" s="574">
        <v>5871</v>
      </c>
      <c r="E26" s="534">
        <v>8578</v>
      </c>
      <c r="F26" s="534">
        <v>4316</v>
      </c>
      <c r="G26" s="534">
        <v>3081</v>
      </c>
      <c r="H26" s="678">
        <v>2585</v>
      </c>
      <c r="I26" s="678">
        <v>1556</v>
      </c>
      <c r="J26" s="678">
        <v>2278</v>
      </c>
      <c r="K26" s="678">
        <v>1088</v>
      </c>
      <c r="L26" s="678">
        <v>1192</v>
      </c>
      <c r="M26" s="678">
        <v>1878</v>
      </c>
      <c r="P26" s="685"/>
    </row>
    <row r="27" spans="2:13" ht="20.1" customHeight="1">
      <c r="B27" s="559" t="s">
        <v>572</v>
      </c>
      <c r="C27" s="573">
        <v>-21108</v>
      </c>
      <c r="D27" s="573">
        <v>-17072</v>
      </c>
      <c r="E27" s="558">
        <v>-15963</v>
      </c>
      <c r="F27" s="558">
        <v>-11957</v>
      </c>
      <c r="G27" s="558">
        <v>-10268</v>
      </c>
      <c r="H27" s="683">
        <v>-11055</v>
      </c>
      <c r="I27" s="683">
        <v>-10166</v>
      </c>
      <c r="J27" s="683">
        <v>-9574</v>
      </c>
      <c r="K27" s="683">
        <v>-10107</v>
      </c>
      <c r="L27" s="684">
        <v>-7712</v>
      </c>
      <c r="M27" s="683">
        <v>-5734</v>
      </c>
    </row>
    <row r="28" spans="2:13" ht="20.1" customHeight="1">
      <c r="B28" s="351" t="s">
        <v>596</v>
      </c>
      <c r="C28" s="682"/>
      <c r="D28" s="681"/>
      <c r="E28" s="489"/>
      <c r="F28" s="489"/>
      <c r="G28" s="489"/>
      <c r="H28" s="433"/>
      <c r="I28" s="433"/>
      <c r="J28" s="433"/>
      <c r="K28" s="433"/>
      <c r="L28" s="680"/>
      <c r="M28" s="680"/>
    </row>
    <row r="29" spans="2:13" ht="20.1" customHeight="1">
      <c r="B29" s="150" t="s">
        <v>571</v>
      </c>
      <c r="C29" s="520"/>
      <c r="D29" s="513"/>
      <c r="E29" s="489"/>
      <c r="F29" s="489"/>
      <c r="G29" s="489"/>
      <c r="H29" s="433"/>
      <c r="I29" s="433"/>
      <c r="J29" s="433"/>
      <c r="K29" s="433"/>
      <c r="L29" s="433"/>
      <c r="M29" s="433"/>
    </row>
    <row r="30" spans="2:13" ht="20.1" customHeight="1">
      <c r="B30" s="150" t="s">
        <v>570</v>
      </c>
      <c r="C30" s="520">
        <v>365</v>
      </c>
      <c r="D30" s="513">
        <v>32</v>
      </c>
      <c r="E30" s="489">
        <v>481</v>
      </c>
      <c r="F30" s="489">
        <v>41</v>
      </c>
      <c r="G30" s="489">
        <v>41</v>
      </c>
      <c r="H30" s="433">
        <v>262</v>
      </c>
      <c r="I30" s="433">
        <v>89</v>
      </c>
      <c r="J30" s="433">
        <v>511</v>
      </c>
      <c r="K30" s="433">
        <v>17</v>
      </c>
      <c r="L30" s="433">
        <v>371</v>
      </c>
      <c r="M30" s="433">
        <v>69</v>
      </c>
    </row>
    <row r="31" spans="2:13" ht="20.1" customHeight="1">
      <c r="B31" s="150" t="s">
        <v>569</v>
      </c>
      <c r="C31" s="520">
        <v>-179</v>
      </c>
      <c r="D31" s="513">
        <v>-68</v>
      </c>
      <c r="E31" s="489" t="s">
        <v>199</v>
      </c>
      <c r="F31" s="489">
        <v>49</v>
      </c>
      <c r="G31" s="489">
        <v>22</v>
      </c>
      <c r="H31" s="433">
        <v>-1189</v>
      </c>
      <c r="I31" s="433">
        <v>-1526</v>
      </c>
      <c r="J31" s="433">
        <v>-3830</v>
      </c>
      <c r="K31" s="433">
        <v>-3189</v>
      </c>
      <c r="L31" s="433">
        <v>-3554</v>
      </c>
      <c r="M31" s="433">
        <v>-3994</v>
      </c>
    </row>
    <row r="32" spans="2:13" ht="20.1" customHeight="1">
      <c r="B32" s="150" t="s">
        <v>565</v>
      </c>
      <c r="C32" s="520" t="s">
        <v>199</v>
      </c>
      <c r="D32" s="513" t="s">
        <v>199</v>
      </c>
      <c r="E32" s="489" t="s">
        <v>199</v>
      </c>
      <c r="F32" s="489" t="s">
        <v>199</v>
      </c>
      <c r="G32" s="489" t="s">
        <v>199</v>
      </c>
      <c r="H32" s="433">
        <v>-4</v>
      </c>
      <c r="I32" s="433">
        <v>2</v>
      </c>
      <c r="J32" s="433">
        <v>17</v>
      </c>
      <c r="K32" s="433">
        <v>83</v>
      </c>
      <c r="L32" s="433">
        <v>162</v>
      </c>
      <c r="M32" s="433">
        <v>76</v>
      </c>
    </row>
    <row r="33" spans="2:13" ht="20.1" customHeight="1">
      <c r="B33" s="150" t="s">
        <v>568</v>
      </c>
      <c r="C33" s="520" t="s">
        <v>199</v>
      </c>
      <c r="D33" s="513" t="s">
        <v>199</v>
      </c>
      <c r="E33" s="489" t="s">
        <v>199</v>
      </c>
      <c r="F33" s="489" t="s">
        <v>199</v>
      </c>
      <c r="G33" s="489" t="s">
        <v>199</v>
      </c>
      <c r="H33" s="433" t="s">
        <v>199</v>
      </c>
      <c r="I33" s="433" t="s">
        <v>199</v>
      </c>
      <c r="J33" s="433" t="s">
        <v>199</v>
      </c>
      <c r="K33" s="433">
        <v>-156</v>
      </c>
      <c r="L33" s="433">
        <v>-241</v>
      </c>
      <c r="M33" s="679" t="s">
        <v>199</v>
      </c>
    </row>
    <row r="34" spans="2:13" ht="20.1" customHeight="1">
      <c r="B34" s="150" t="s">
        <v>567</v>
      </c>
      <c r="C34" s="520"/>
      <c r="D34" s="513"/>
      <c r="E34" s="489"/>
      <c r="F34" s="489"/>
      <c r="G34" s="489"/>
      <c r="H34" s="433"/>
      <c r="I34" s="433"/>
      <c r="J34" s="433"/>
      <c r="K34" s="433"/>
      <c r="L34" s="433"/>
      <c r="M34" s="433"/>
    </row>
    <row r="35" spans="2:13" ht="20.1" customHeight="1">
      <c r="B35" s="150" t="s">
        <v>566</v>
      </c>
      <c r="C35" s="520">
        <v>-5367</v>
      </c>
      <c r="D35" s="513">
        <v>-5184</v>
      </c>
      <c r="E35" s="489">
        <v>-5140</v>
      </c>
      <c r="F35" s="489">
        <v>-5098</v>
      </c>
      <c r="G35" s="489">
        <v>-5086</v>
      </c>
      <c r="H35" s="433">
        <v>-4945</v>
      </c>
      <c r="I35" s="433">
        <v>-4510</v>
      </c>
      <c r="J35" s="433">
        <v>-3999</v>
      </c>
      <c r="K35" s="433">
        <v>-3510</v>
      </c>
      <c r="L35" s="433">
        <v>-4293</v>
      </c>
      <c r="M35" s="433">
        <v>-2571</v>
      </c>
    </row>
    <row r="36" spans="2:13" ht="20.1" customHeight="1">
      <c r="B36" s="150" t="s">
        <v>565</v>
      </c>
      <c r="C36" s="520">
        <v>-118</v>
      </c>
      <c r="D36" s="513">
        <v>-104</v>
      </c>
      <c r="E36" s="489">
        <v>-172</v>
      </c>
      <c r="F36" s="489">
        <v>-152</v>
      </c>
      <c r="G36" s="489">
        <v>-189</v>
      </c>
      <c r="H36" s="433">
        <v>-213</v>
      </c>
      <c r="I36" s="433">
        <v>-228</v>
      </c>
      <c r="J36" s="433">
        <v>-326</v>
      </c>
      <c r="K36" s="433">
        <v>-237</v>
      </c>
      <c r="L36" s="433">
        <v>-207</v>
      </c>
      <c r="M36" s="433">
        <v>-124</v>
      </c>
    </row>
    <row r="37" spans="2:13" ht="20.1" customHeight="1">
      <c r="B37" s="150" t="s">
        <v>564</v>
      </c>
      <c r="C37" s="520">
        <v>1621</v>
      </c>
      <c r="D37" s="513">
        <v>1</v>
      </c>
      <c r="E37" s="489">
        <v>-573</v>
      </c>
      <c r="F37" s="489">
        <v>-429</v>
      </c>
      <c r="G37" s="489" t="s">
        <v>199</v>
      </c>
      <c r="H37" s="433" t="s">
        <v>199</v>
      </c>
      <c r="I37" s="433" t="s">
        <v>199</v>
      </c>
      <c r="J37" s="433" t="s">
        <v>199</v>
      </c>
      <c r="K37" s="433">
        <v>-1</v>
      </c>
      <c r="L37" s="433">
        <v>-6</v>
      </c>
      <c r="M37" s="433">
        <v>-5</v>
      </c>
    </row>
    <row r="38" spans="2:13" ht="20.1" customHeight="1">
      <c r="B38" s="150" t="s">
        <v>563</v>
      </c>
      <c r="C38" s="520">
        <v>8359</v>
      </c>
      <c r="D38" s="513">
        <v>5279</v>
      </c>
      <c r="E38" s="489">
        <v>4069</v>
      </c>
      <c r="F38" s="489">
        <v>3789</v>
      </c>
      <c r="G38" s="489">
        <v>5522</v>
      </c>
      <c r="H38" s="433">
        <v>3009</v>
      </c>
      <c r="I38" s="433">
        <v>3220</v>
      </c>
      <c r="J38" s="433">
        <v>3722</v>
      </c>
      <c r="K38" s="433">
        <v>2878</v>
      </c>
      <c r="L38" s="433">
        <v>2249</v>
      </c>
      <c r="M38" s="433">
        <v>2108</v>
      </c>
    </row>
    <row r="39" spans="2:13" ht="20.1" customHeight="1">
      <c r="B39" s="150" t="s">
        <v>562</v>
      </c>
      <c r="C39" s="520">
        <v>-6804</v>
      </c>
      <c r="D39" s="513">
        <v>-2754</v>
      </c>
      <c r="E39" s="489">
        <v>-3870</v>
      </c>
      <c r="F39" s="489">
        <v>-731</v>
      </c>
      <c r="G39" s="489">
        <v>-3124</v>
      </c>
      <c r="H39" s="433">
        <v>1437</v>
      </c>
      <c r="I39" s="433">
        <v>-2654</v>
      </c>
      <c r="J39" s="433">
        <v>-6</v>
      </c>
      <c r="K39" s="433">
        <v>-951</v>
      </c>
      <c r="L39" s="433">
        <v>-2195</v>
      </c>
      <c r="M39" s="433">
        <v>-2153</v>
      </c>
    </row>
    <row r="40" spans="2:13" ht="20.1" customHeight="1">
      <c r="B40" s="391" t="s">
        <v>561</v>
      </c>
      <c r="C40" s="519">
        <v>978</v>
      </c>
      <c r="D40" s="611">
        <v>-947</v>
      </c>
      <c r="E40" s="486">
        <v>896</v>
      </c>
      <c r="F40" s="486">
        <v>-817</v>
      </c>
      <c r="G40" s="486">
        <v>-54</v>
      </c>
      <c r="H40" s="537">
        <v>850</v>
      </c>
      <c r="I40" s="537">
        <v>2265</v>
      </c>
      <c r="J40" s="537">
        <v>-3496</v>
      </c>
      <c r="K40" s="537" t="s">
        <v>199</v>
      </c>
      <c r="L40" s="537" t="s">
        <v>199</v>
      </c>
      <c r="M40" s="537" t="s">
        <v>199</v>
      </c>
    </row>
    <row r="41" spans="2:13" ht="20.1" customHeight="1">
      <c r="B41" s="560" t="s">
        <v>595</v>
      </c>
      <c r="C41" s="574">
        <v>-1145</v>
      </c>
      <c r="D41" s="574">
        <v>-3745</v>
      </c>
      <c r="E41" s="534">
        <v>-4309</v>
      </c>
      <c r="F41" s="534">
        <v>-3348</v>
      </c>
      <c r="G41" s="534">
        <v>-2868</v>
      </c>
      <c r="H41" s="678">
        <v>-793</v>
      </c>
      <c r="I41" s="678">
        <v>-3342</v>
      </c>
      <c r="J41" s="678">
        <v>-7407</v>
      </c>
      <c r="K41" s="678">
        <v>-5066</v>
      </c>
      <c r="L41" s="678">
        <v>-7714</v>
      </c>
      <c r="M41" s="678">
        <v>-6594</v>
      </c>
    </row>
    <row r="42" spans="2:13" ht="20.1" customHeight="1">
      <c r="B42" s="677" t="s">
        <v>560</v>
      </c>
      <c r="C42" s="676">
        <v>-780</v>
      </c>
      <c r="D42" s="676">
        <v>1645</v>
      </c>
      <c r="E42" s="675">
        <v>-736</v>
      </c>
      <c r="F42" s="675">
        <v>3188</v>
      </c>
      <c r="G42" s="675">
        <v>-776</v>
      </c>
      <c r="H42" s="674">
        <v>6821</v>
      </c>
      <c r="I42" s="674">
        <v>4178</v>
      </c>
      <c r="J42" s="674">
        <v>-920</v>
      </c>
      <c r="K42" s="674">
        <v>-504</v>
      </c>
      <c r="L42" s="674">
        <v>-764</v>
      </c>
      <c r="M42" s="674">
        <v>159</v>
      </c>
    </row>
    <row r="43" spans="2:13" ht="20.1" customHeight="1">
      <c r="B43" s="150" t="s">
        <v>559</v>
      </c>
      <c r="C43" s="520">
        <v>-42</v>
      </c>
      <c r="D43" s="513">
        <v>-201</v>
      </c>
      <c r="E43" s="489">
        <v>272</v>
      </c>
      <c r="F43" s="489">
        <v>-361</v>
      </c>
      <c r="G43" s="489">
        <v>117</v>
      </c>
      <c r="H43" s="433">
        <v>-488</v>
      </c>
      <c r="I43" s="433">
        <v>-683</v>
      </c>
      <c r="J43" s="433">
        <v>-905</v>
      </c>
      <c r="K43" s="433">
        <v>962</v>
      </c>
      <c r="L43" s="433">
        <v>-236</v>
      </c>
      <c r="M43" s="433">
        <v>-289</v>
      </c>
    </row>
    <row r="44" spans="2:13" ht="20.1" customHeight="1">
      <c r="B44" s="391" t="s">
        <v>558</v>
      </c>
      <c r="C44" s="519">
        <v>15469</v>
      </c>
      <c r="D44" s="611">
        <v>14025</v>
      </c>
      <c r="E44" s="486">
        <v>14489</v>
      </c>
      <c r="F44" s="486">
        <v>11662</v>
      </c>
      <c r="G44" s="486">
        <v>12321</v>
      </c>
      <c r="H44" s="537">
        <v>5988</v>
      </c>
      <c r="I44" s="537">
        <v>2493</v>
      </c>
      <c r="J44" s="537">
        <v>4318</v>
      </c>
      <c r="K44" s="537">
        <v>3860</v>
      </c>
      <c r="L44" s="537">
        <v>4860</v>
      </c>
      <c r="M44" s="537">
        <v>4966</v>
      </c>
    </row>
    <row r="45" spans="2:13" ht="20.1" customHeight="1">
      <c r="B45" s="465" t="s">
        <v>557</v>
      </c>
      <c r="C45" s="517">
        <v>14647</v>
      </c>
      <c r="D45" s="517">
        <v>15469</v>
      </c>
      <c r="E45" s="485">
        <v>14025</v>
      </c>
      <c r="F45" s="485">
        <v>14489</v>
      </c>
      <c r="G45" s="485">
        <v>11662</v>
      </c>
      <c r="H45" s="659">
        <v>12321</v>
      </c>
      <c r="I45" s="659">
        <v>5988</v>
      </c>
      <c r="J45" s="659">
        <v>2493</v>
      </c>
      <c r="K45" s="659">
        <v>4318</v>
      </c>
      <c r="L45" s="659">
        <v>3860</v>
      </c>
      <c r="M45" s="659">
        <v>4836</v>
      </c>
    </row>
    <row r="46" spans="3:13" ht="20.1" customHeight="1">
      <c r="C46" s="673"/>
      <c r="D46" s="673"/>
      <c r="E46" s="673"/>
      <c r="F46" s="673"/>
      <c r="G46" s="673"/>
      <c r="H46" s="673"/>
      <c r="I46" s="673"/>
      <c r="J46" s="673"/>
      <c r="K46" s="673"/>
      <c r="L46" s="673"/>
      <c r="M46" s="673"/>
    </row>
    <row r="47" spans="2:13" ht="23.25" customHeight="1">
      <c r="B47" s="1413" t="s">
        <v>556</v>
      </c>
      <c r="C47" s="1415"/>
      <c r="D47" s="1415"/>
      <c r="E47" s="1415"/>
      <c r="F47" s="1415"/>
      <c r="G47" s="1415"/>
      <c r="H47" s="1415"/>
      <c r="I47" s="1415"/>
      <c r="J47" s="1415"/>
      <c r="K47" s="1415"/>
      <c r="L47" s="1415"/>
      <c r="M47" s="1415"/>
    </row>
    <row r="48" spans="3:13" ht="20.1" customHeight="1">
      <c r="C48" s="9"/>
      <c r="D48" s="9"/>
      <c r="E48" s="9"/>
      <c r="F48" s="9"/>
      <c r="G48" s="9"/>
      <c r="H48" s="9"/>
      <c r="I48" s="9"/>
      <c r="J48" s="9"/>
      <c r="K48" s="9"/>
      <c r="L48" s="9"/>
      <c r="M48" s="9"/>
    </row>
    <row r="49" spans="3:13" ht="20.1" customHeight="1">
      <c r="C49" s="9"/>
      <c r="D49" s="9"/>
      <c r="E49" s="9"/>
      <c r="F49" s="9"/>
      <c r="G49" s="9"/>
      <c r="H49" s="9"/>
      <c r="I49" s="9"/>
      <c r="J49" s="9"/>
      <c r="K49" s="9"/>
      <c r="L49" s="9"/>
      <c r="M49" s="9"/>
    </row>
    <row r="50" spans="3:13" ht="20.1" customHeight="1">
      <c r="C50" s="9"/>
      <c r="D50" s="9"/>
      <c r="E50" s="9"/>
      <c r="F50" s="9"/>
      <c r="G50" s="9"/>
      <c r="H50" s="9"/>
      <c r="I50" s="9"/>
      <c r="J50" s="9"/>
      <c r="K50" s="9"/>
      <c r="L50" s="9"/>
      <c r="M50" s="9"/>
    </row>
    <row r="51" spans="3:13" ht="20.1" customHeight="1">
      <c r="C51" s="9"/>
      <c r="D51" s="9"/>
      <c r="E51" s="9"/>
      <c r="F51" s="9"/>
      <c r="G51" s="9"/>
      <c r="H51" s="9"/>
      <c r="I51" s="9"/>
      <c r="J51" s="9"/>
      <c r="K51" s="9"/>
      <c r="L51" s="9"/>
      <c r="M51" s="9"/>
    </row>
    <row r="52" spans="3:13" ht="20.1" customHeight="1">
      <c r="C52" s="9"/>
      <c r="D52" s="9"/>
      <c r="E52" s="9"/>
      <c r="F52" s="9"/>
      <c r="G52" s="9"/>
      <c r="H52" s="9"/>
      <c r="I52" s="9"/>
      <c r="J52" s="9"/>
      <c r="K52" s="9"/>
      <c r="L52" s="9"/>
      <c r="M52" s="9"/>
    </row>
    <row r="53" spans="3:13" ht="20.1" customHeight="1">
      <c r="C53" s="9"/>
      <c r="D53" s="9"/>
      <c r="E53" s="9"/>
      <c r="F53" s="9"/>
      <c r="G53" s="9"/>
      <c r="H53" s="9"/>
      <c r="I53" s="9"/>
      <c r="J53" s="9"/>
      <c r="K53" s="9"/>
      <c r="L53" s="9"/>
      <c r="M53" s="9"/>
    </row>
    <row r="54" spans="3:13" ht="20.1" customHeight="1">
      <c r="C54" s="9"/>
      <c r="D54" s="9"/>
      <c r="E54" s="9"/>
      <c r="F54" s="9"/>
      <c r="G54" s="9"/>
      <c r="H54" s="9"/>
      <c r="I54" s="9"/>
      <c r="J54" s="9"/>
      <c r="K54" s="9"/>
      <c r="L54" s="9"/>
      <c r="M54" s="9"/>
    </row>
    <row r="55" spans="3:13" ht="20.1" customHeight="1">
      <c r="C55" s="9"/>
      <c r="D55" s="9"/>
      <c r="E55" s="9"/>
      <c r="F55" s="9"/>
      <c r="G55" s="9"/>
      <c r="H55" s="9"/>
      <c r="I55" s="9"/>
      <c r="J55" s="9"/>
      <c r="K55" s="9"/>
      <c r="L55" s="9"/>
      <c r="M55" s="9"/>
    </row>
    <row r="56" spans="3:13" ht="20.1" customHeight="1">
      <c r="C56" s="9"/>
      <c r="D56" s="9"/>
      <c r="E56" s="9"/>
      <c r="F56" s="9"/>
      <c r="G56" s="9"/>
      <c r="H56" s="9"/>
      <c r="I56" s="9"/>
      <c r="J56" s="9"/>
      <c r="K56" s="9"/>
      <c r="L56" s="9"/>
      <c r="M56" s="9"/>
    </row>
    <row r="57" spans="3:13" ht="20.1" customHeight="1">
      <c r="C57" s="9"/>
      <c r="D57" s="9"/>
      <c r="E57" s="9"/>
      <c r="F57" s="9"/>
      <c r="G57" s="9"/>
      <c r="H57" s="9"/>
      <c r="I57" s="9"/>
      <c r="J57" s="9"/>
      <c r="K57" s="9"/>
      <c r="L57" s="9"/>
      <c r="M57" s="9"/>
    </row>
    <row r="58" spans="3:13" ht="20.1" customHeight="1">
      <c r="C58" s="9"/>
      <c r="D58" s="9"/>
      <c r="E58" s="9"/>
      <c r="F58" s="9"/>
      <c r="G58" s="9"/>
      <c r="H58" s="9"/>
      <c r="I58" s="9"/>
      <c r="J58" s="9"/>
      <c r="K58" s="9"/>
      <c r="L58" s="9"/>
      <c r="M58" s="9"/>
    </row>
    <row r="59" spans="3:13" ht="20.1" customHeight="1">
      <c r="C59" s="9"/>
      <c r="D59" s="9"/>
      <c r="E59" s="9"/>
      <c r="F59" s="9"/>
      <c r="G59" s="9"/>
      <c r="H59" s="9"/>
      <c r="I59" s="9"/>
      <c r="J59" s="9"/>
      <c r="K59" s="9"/>
      <c r="L59" s="9"/>
      <c r="M59" s="9"/>
    </row>
    <row r="60" spans="3:13" ht="20.1" customHeight="1">
      <c r="C60" s="9"/>
      <c r="D60" s="9"/>
      <c r="E60" s="9"/>
      <c r="F60" s="9"/>
      <c r="G60" s="9"/>
      <c r="H60" s="9"/>
      <c r="I60" s="9"/>
      <c r="J60" s="9"/>
      <c r="K60" s="9"/>
      <c r="L60" s="9"/>
      <c r="M60" s="9"/>
    </row>
    <row r="61" spans="3:13" ht="20.1" customHeight="1">
      <c r="C61" s="9"/>
      <c r="D61" s="9"/>
      <c r="E61" s="9"/>
      <c r="F61" s="9"/>
      <c r="G61" s="9"/>
      <c r="H61" s="9"/>
      <c r="I61" s="9"/>
      <c r="J61" s="9"/>
      <c r="K61" s="9"/>
      <c r="L61" s="9"/>
      <c r="M61" s="9"/>
    </row>
    <row r="62" spans="3:13" ht="20.1" customHeight="1">
      <c r="C62" s="9"/>
      <c r="D62" s="9"/>
      <c r="E62" s="9"/>
      <c r="F62" s="9"/>
      <c r="G62" s="9"/>
      <c r="H62" s="9"/>
      <c r="I62" s="9"/>
      <c r="J62" s="9"/>
      <c r="K62" s="9"/>
      <c r="L62" s="9"/>
      <c r="M62" s="9"/>
    </row>
    <row r="63" spans="3:13" ht="20.1" customHeight="1">
      <c r="C63" s="9"/>
      <c r="D63" s="9"/>
      <c r="E63" s="9"/>
      <c r="F63" s="9"/>
      <c r="G63" s="9"/>
      <c r="H63" s="9"/>
      <c r="I63" s="9"/>
      <c r="J63" s="9"/>
      <c r="K63" s="9"/>
      <c r="L63" s="9"/>
      <c r="M63" s="9"/>
    </row>
    <row r="64" spans="3:13" ht="20.1" customHeight="1">
      <c r="C64" s="9"/>
      <c r="D64" s="9"/>
      <c r="E64" s="9"/>
      <c r="F64" s="9"/>
      <c r="G64" s="9"/>
      <c r="H64" s="9"/>
      <c r="I64" s="9"/>
      <c r="J64" s="9"/>
      <c r="K64" s="9"/>
      <c r="L64" s="9"/>
      <c r="M64" s="9"/>
    </row>
    <row r="65" spans="3:13" ht="20.1" customHeight="1">
      <c r="C65" s="9"/>
      <c r="D65" s="9"/>
      <c r="E65" s="9"/>
      <c r="F65" s="9"/>
      <c r="G65" s="9"/>
      <c r="H65" s="9"/>
      <c r="I65" s="9"/>
      <c r="J65" s="9"/>
      <c r="K65" s="9"/>
      <c r="L65" s="9"/>
      <c r="M65" s="9"/>
    </row>
    <row r="66" spans="3:13" ht="20.1" customHeight="1">
      <c r="C66" s="9"/>
      <c r="D66" s="9"/>
      <c r="E66" s="9"/>
      <c r="F66" s="9"/>
      <c r="G66" s="9"/>
      <c r="H66" s="9"/>
      <c r="I66" s="9"/>
      <c r="J66" s="9"/>
      <c r="K66" s="9"/>
      <c r="L66" s="9"/>
      <c r="M66" s="9"/>
    </row>
    <row r="67" spans="3:13" ht="20.1" customHeight="1">
      <c r="C67" s="9"/>
      <c r="D67" s="9"/>
      <c r="E67" s="9"/>
      <c r="F67" s="9"/>
      <c r="G67" s="9"/>
      <c r="H67" s="9"/>
      <c r="I67" s="9"/>
      <c r="J67" s="9"/>
      <c r="K67" s="9"/>
      <c r="L67" s="9"/>
      <c r="M67" s="9"/>
    </row>
    <row r="68" spans="3:13" ht="20.1" customHeight="1">
      <c r="C68" s="9"/>
      <c r="D68" s="9"/>
      <c r="E68" s="9"/>
      <c r="F68" s="9"/>
      <c r="G68" s="9"/>
      <c r="H68" s="9"/>
      <c r="I68" s="9"/>
      <c r="J68" s="9"/>
      <c r="K68" s="9"/>
      <c r="L68" s="9"/>
      <c r="M68" s="9"/>
    </row>
    <row r="69" spans="3:13" ht="20.1" customHeight="1">
      <c r="C69" s="9"/>
      <c r="D69" s="9"/>
      <c r="E69" s="9"/>
      <c r="F69" s="9"/>
      <c r="G69" s="9"/>
      <c r="H69" s="9"/>
      <c r="I69" s="9"/>
      <c r="J69" s="9"/>
      <c r="K69" s="9"/>
      <c r="L69" s="9"/>
      <c r="M69" s="9"/>
    </row>
    <row r="70" spans="3:13" ht="20.1" customHeight="1">
      <c r="C70" s="9"/>
      <c r="D70" s="9"/>
      <c r="E70" s="9"/>
      <c r="F70" s="9"/>
      <c r="G70" s="9"/>
      <c r="H70" s="9"/>
      <c r="I70" s="9"/>
      <c r="J70" s="9"/>
      <c r="K70" s="9"/>
      <c r="L70" s="9"/>
      <c r="M70" s="9"/>
    </row>
    <row r="71" spans="3:13" ht="20.1" customHeight="1">
      <c r="C71" s="9"/>
      <c r="D71" s="9"/>
      <c r="E71" s="9"/>
      <c r="F71" s="9"/>
      <c r="G71" s="9"/>
      <c r="H71" s="9"/>
      <c r="I71" s="9"/>
      <c r="J71" s="9"/>
      <c r="K71" s="9"/>
      <c r="L71" s="9"/>
      <c r="M71" s="9"/>
    </row>
    <row r="72" spans="3:13" ht="20.1" customHeight="1">
      <c r="C72" s="9"/>
      <c r="D72" s="9"/>
      <c r="E72" s="9"/>
      <c r="F72" s="9"/>
      <c r="G72" s="9"/>
      <c r="H72" s="9"/>
      <c r="I72" s="9"/>
      <c r="J72" s="9"/>
      <c r="K72" s="9"/>
      <c r="L72" s="9"/>
      <c r="M72" s="9"/>
    </row>
    <row r="73" spans="3:13" ht="20.1" customHeight="1">
      <c r="C73" s="9"/>
      <c r="D73" s="9"/>
      <c r="E73" s="9"/>
      <c r="F73" s="9"/>
      <c r="G73" s="9"/>
      <c r="H73" s="9"/>
      <c r="I73" s="9"/>
      <c r="J73" s="9"/>
      <c r="K73" s="9"/>
      <c r="L73" s="9"/>
      <c r="M73" s="9"/>
    </row>
    <row r="74" spans="3:13" ht="20.1" customHeight="1">
      <c r="C74" s="9"/>
      <c r="D74" s="9"/>
      <c r="E74" s="9"/>
      <c r="F74" s="9"/>
      <c r="G74" s="9"/>
      <c r="H74" s="9"/>
      <c r="I74" s="9"/>
      <c r="J74" s="9"/>
      <c r="K74" s="9"/>
      <c r="L74" s="9"/>
      <c r="M74" s="9"/>
    </row>
    <row r="75" spans="3:13" ht="20.1" customHeight="1">
      <c r="C75" s="9"/>
      <c r="D75" s="9"/>
      <c r="E75" s="9"/>
      <c r="F75" s="9"/>
      <c r="G75" s="9"/>
      <c r="H75" s="9"/>
      <c r="I75" s="9"/>
      <c r="J75" s="9"/>
      <c r="K75" s="9"/>
      <c r="L75" s="9"/>
      <c r="M75" s="9"/>
    </row>
    <row r="76" spans="3:13" ht="20.1" customHeight="1">
      <c r="C76" s="9"/>
      <c r="D76" s="9"/>
      <c r="E76" s="9"/>
      <c r="F76" s="9"/>
      <c r="G76" s="9"/>
      <c r="H76" s="9"/>
      <c r="I76" s="9"/>
      <c r="J76" s="9"/>
      <c r="K76" s="9"/>
      <c r="L76" s="9"/>
      <c r="M76" s="9"/>
    </row>
    <row r="77" spans="3:13" ht="20.1" customHeight="1">
      <c r="C77" s="9"/>
      <c r="D77" s="9"/>
      <c r="E77" s="9"/>
      <c r="F77" s="9"/>
      <c r="G77" s="9"/>
      <c r="H77" s="9"/>
      <c r="I77" s="9"/>
      <c r="J77" s="9"/>
      <c r="K77" s="9"/>
      <c r="L77" s="9"/>
      <c r="M77" s="9"/>
    </row>
    <row r="78" spans="3:13" ht="20.1" customHeight="1">
      <c r="C78" s="9"/>
      <c r="D78" s="9"/>
      <c r="E78" s="9"/>
      <c r="F78" s="9"/>
      <c r="G78" s="9"/>
      <c r="H78" s="9"/>
      <c r="I78" s="9"/>
      <c r="J78" s="9"/>
      <c r="K78" s="9"/>
      <c r="L78" s="9"/>
      <c r="M78" s="9"/>
    </row>
    <row r="79" spans="3:13" ht="20.1" customHeight="1">
      <c r="C79" s="9"/>
      <c r="D79" s="9"/>
      <c r="E79" s="9"/>
      <c r="F79" s="9"/>
      <c r="G79" s="9"/>
      <c r="H79" s="9"/>
      <c r="I79" s="9"/>
      <c r="J79" s="9"/>
      <c r="K79" s="9"/>
      <c r="L79" s="9"/>
      <c r="M79" s="9"/>
    </row>
    <row r="80" spans="3:13" ht="20.1" customHeight="1">
      <c r="C80" s="9"/>
      <c r="D80" s="9"/>
      <c r="E80" s="9"/>
      <c r="F80" s="9"/>
      <c r="G80" s="9"/>
      <c r="H80" s="9"/>
      <c r="I80" s="9"/>
      <c r="J80" s="9"/>
      <c r="K80" s="9"/>
      <c r="L80" s="9"/>
      <c r="M80" s="9"/>
    </row>
    <row r="81" spans="3:13" ht="20.1" customHeight="1">
      <c r="C81" s="9"/>
      <c r="D81" s="9"/>
      <c r="E81" s="9"/>
      <c r="F81" s="9"/>
      <c r="G81" s="9"/>
      <c r="H81" s="9"/>
      <c r="I81" s="9"/>
      <c r="J81" s="9"/>
      <c r="K81" s="9"/>
      <c r="L81" s="9"/>
      <c r="M81" s="9"/>
    </row>
    <row r="82" spans="3:13" ht="20.1" customHeight="1">
      <c r="C82" s="9"/>
      <c r="D82" s="9"/>
      <c r="E82" s="9"/>
      <c r="F82" s="9"/>
      <c r="G82" s="9"/>
      <c r="H82" s="9"/>
      <c r="I82" s="9"/>
      <c r="J82" s="9"/>
      <c r="K82" s="9"/>
      <c r="L82" s="9"/>
      <c r="M82" s="9"/>
    </row>
    <row r="83" spans="3:13" ht="20.1" customHeight="1">
      <c r="C83" s="9"/>
      <c r="D83" s="9"/>
      <c r="E83" s="9"/>
      <c r="F83" s="9"/>
      <c r="G83" s="9"/>
      <c r="H83" s="9"/>
      <c r="I83" s="9"/>
      <c r="J83" s="9"/>
      <c r="K83" s="9"/>
      <c r="L83" s="9"/>
      <c r="M83" s="9"/>
    </row>
    <row r="84" spans="3:13" ht="20.1" customHeight="1">
      <c r="C84" s="9"/>
      <c r="D84" s="9"/>
      <c r="E84" s="9"/>
      <c r="F84" s="9"/>
      <c r="G84" s="9"/>
      <c r="H84" s="9"/>
      <c r="I84" s="9"/>
      <c r="J84" s="9"/>
      <c r="K84" s="9"/>
      <c r="L84" s="9"/>
      <c r="M84" s="9"/>
    </row>
    <row r="85" spans="3:13" ht="20.1" customHeight="1">
      <c r="C85" s="9"/>
      <c r="D85" s="9"/>
      <c r="E85" s="9"/>
      <c r="F85" s="9"/>
      <c r="G85" s="9"/>
      <c r="H85" s="9"/>
      <c r="I85" s="9"/>
      <c r="J85" s="9"/>
      <c r="K85" s="9"/>
      <c r="L85" s="9"/>
      <c r="M85" s="9"/>
    </row>
    <row r="86" spans="3:13" ht="20.1" customHeight="1">
      <c r="C86" s="9"/>
      <c r="D86" s="9"/>
      <c r="E86" s="9"/>
      <c r="F86" s="9"/>
      <c r="G86" s="9"/>
      <c r="H86" s="9"/>
      <c r="I86" s="9"/>
      <c r="J86" s="9"/>
      <c r="K86" s="9"/>
      <c r="L86" s="9"/>
      <c r="M86" s="9"/>
    </row>
    <row r="87" spans="3:13" ht="20.1" customHeight="1">
      <c r="C87" s="9"/>
      <c r="D87" s="9"/>
      <c r="E87" s="9"/>
      <c r="F87" s="9"/>
      <c r="G87" s="9"/>
      <c r="H87" s="9"/>
      <c r="I87" s="9"/>
      <c r="J87" s="9"/>
      <c r="K87" s="9"/>
      <c r="L87" s="9"/>
      <c r="M87" s="9"/>
    </row>
    <row r="88" spans="3:13" ht="20.1" customHeight="1">
      <c r="C88" s="9"/>
      <c r="D88" s="9"/>
      <c r="E88" s="9"/>
      <c r="F88" s="9"/>
      <c r="G88" s="9"/>
      <c r="H88" s="9"/>
      <c r="I88" s="9"/>
      <c r="J88" s="9"/>
      <c r="K88" s="9"/>
      <c r="L88" s="9"/>
      <c r="M88" s="9"/>
    </row>
    <row r="89" spans="3:13" ht="20.1" customHeight="1">
      <c r="C89" s="9"/>
      <c r="D89" s="9"/>
      <c r="E89" s="9"/>
      <c r="F89" s="9"/>
      <c r="G89" s="9"/>
      <c r="H89" s="9"/>
      <c r="I89" s="9"/>
      <c r="J89" s="9"/>
      <c r="K89" s="9"/>
      <c r="L89" s="9"/>
      <c r="M89" s="9"/>
    </row>
    <row r="90" spans="3:13" ht="20.1" customHeight="1">
      <c r="C90" s="9"/>
      <c r="D90" s="9"/>
      <c r="E90" s="9"/>
      <c r="F90" s="9"/>
      <c r="G90" s="9"/>
      <c r="H90" s="9"/>
      <c r="I90" s="9"/>
      <c r="J90" s="9"/>
      <c r="K90" s="9"/>
      <c r="L90" s="9"/>
      <c r="M90" s="9"/>
    </row>
    <row r="91" spans="3:13" ht="20.1" customHeight="1">
      <c r="C91" s="9"/>
      <c r="D91" s="9"/>
      <c r="E91" s="9"/>
      <c r="F91" s="9"/>
      <c r="G91" s="9"/>
      <c r="H91" s="9"/>
      <c r="I91" s="9"/>
      <c r="J91" s="9"/>
      <c r="K91" s="9"/>
      <c r="L91" s="9"/>
      <c r="M91" s="9"/>
    </row>
    <row r="92" spans="3:13" ht="20.1" customHeight="1">
      <c r="C92" s="9"/>
      <c r="D92" s="9"/>
      <c r="E92" s="9"/>
      <c r="F92" s="9"/>
      <c r="G92" s="9"/>
      <c r="H92" s="9"/>
      <c r="I92" s="9"/>
      <c r="J92" s="9"/>
      <c r="K92" s="9"/>
      <c r="L92" s="9"/>
      <c r="M92" s="9"/>
    </row>
    <row r="93" spans="3:13" ht="20.1" customHeight="1">
      <c r="C93" s="9"/>
      <c r="D93" s="9"/>
      <c r="E93" s="9"/>
      <c r="F93" s="9"/>
      <c r="G93" s="9"/>
      <c r="H93" s="9"/>
      <c r="I93" s="9"/>
      <c r="J93" s="9"/>
      <c r="K93" s="9"/>
      <c r="L93" s="9"/>
      <c r="M93" s="9"/>
    </row>
    <row r="94" spans="3:13" ht="20.1" customHeight="1">
      <c r="C94" s="9"/>
      <c r="D94" s="9"/>
      <c r="E94" s="9"/>
      <c r="F94" s="9"/>
      <c r="G94" s="9"/>
      <c r="H94" s="9"/>
      <c r="I94" s="9"/>
      <c r="J94" s="9"/>
      <c r="K94" s="9"/>
      <c r="L94" s="9"/>
      <c r="M94" s="9"/>
    </row>
    <row r="95" spans="3:13" ht="20.1" customHeight="1">
      <c r="C95" s="9"/>
      <c r="D95" s="9"/>
      <c r="E95" s="9"/>
      <c r="F95" s="9"/>
      <c r="G95" s="9"/>
      <c r="H95" s="9"/>
      <c r="I95" s="9"/>
      <c r="J95" s="9"/>
      <c r="K95" s="9"/>
      <c r="L95" s="9"/>
      <c r="M95" s="9"/>
    </row>
    <row r="96" spans="3:13" ht="20.1" customHeight="1">
      <c r="C96" s="9"/>
      <c r="D96" s="9"/>
      <c r="E96" s="9"/>
      <c r="F96" s="9"/>
      <c r="G96" s="9"/>
      <c r="H96" s="9"/>
      <c r="I96" s="9"/>
      <c r="J96" s="9"/>
      <c r="K96" s="9"/>
      <c r="L96" s="9"/>
      <c r="M96" s="9"/>
    </row>
    <row r="97" spans="3:13" ht="20.1" customHeight="1">
      <c r="C97" s="9"/>
      <c r="D97" s="9"/>
      <c r="E97" s="9"/>
      <c r="F97" s="9"/>
      <c r="G97" s="9"/>
      <c r="H97" s="9"/>
      <c r="I97" s="9"/>
      <c r="J97" s="9"/>
      <c r="K97" s="9"/>
      <c r="L97" s="9"/>
      <c r="M97" s="9"/>
    </row>
    <row r="98" spans="3:13" ht="20.1" customHeight="1">
      <c r="C98" s="9"/>
      <c r="D98" s="9"/>
      <c r="E98" s="9"/>
      <c r="F98" s="9"/>
      <c r="G98" s="9"/>
      <c r="H98" s="9"/>
      <c r="I98" s="9"/>
      <c r="J98" s="9"/>
      <c r="K98" s="9"/>
      <c r="L98" s="9"/>
      <c r="M98" s="9"/>
    </row>
    <row r="99" spans="3:13" ht="20.1" customHeight="1">
      <c r="C99" s="9"/>
      <c r="D99" s="9"/>
      <c r="E99" s="9"/>
      <c r="F99" s="9"/>
      <c r="G99" s="9"/>
      <c r="H99" s="9"/>
      <c r="I99" s="9"/>
      <c r="J99" s="9"/>
      <c r="K99" s="9"/>
      <c r="L99" s="9"/>
      <c r="M99" s="9"/>
    </row>
    <row r="100" spans="3:13" ht="20.1" customHeight="1">
      <c r="C100" s="9"/>
      <c r="D100" s="9"/>
      <c r="E100" s="9"/>
      <c r="F100" s="9"/>
      <c r="G100" s="9"/>
      <c r="H100" s="9"/>
      <c r="I100" s="9"/>
      <c r="J100" s="9"/>
      <c r="K100" s="9"/>
      <c r="L100" s="9"/>
      <c r="M100" s="9"/>
    </row>
    <row r="101" spans="3:13" ht="20.1" customHeight="1">
      <c r="C101" s="9"/>
      <c r="D101" s="9"/>
      <c r="E101" s="9"/>
      <c r="F101" s="9"/>
      <c r="G101" s="9"/>
      <c r="H101" s="9"/>
      <c r="I101" s="9"/>
      <c r="J101" s="9"/>
      <c r="K101" s="9"/>
      <c r="L101" s="9"/>
      <c r="M101" s="9"/>
    </row>
    <row r="102" spans="3:13" ht="20.1" customHeight="1">
      <c r="C102" s="9"/>
      <c r="D102" s="9"/>
      <c r="E102" s="9"/>
      <c r="F102" s="9"/>
      <c r="G102" s="9"/>
      <c r="H102" s="9"/>
      <c r="I102" s="9"/>
      <c r="J102" s="9"/>
      <c r="K102" s="9"/>
      <c r="L102" s="9"/>
      <c r="M102" s="9"/>
    </row>
    <row r="103" spans="3:13" ht="20.1" customHeight="1">
      <c r="C103" s="9"/>
      <c r="D103" s="9"/>
      <c r="E103" s="9"/>
      <c r="F103" s="9"/>
      <c r="G103" s="9"/>
      <c r="H103" s="9"/>
      <c r="I103" s="9"/>
      <c r="J103" s="9"/>
      <c r="K103" s="9"/>
      <c r="L103" s="9"/>
      <c r="M103" s="9"/>
    </row>
    <row r="104" spans="3:13" ht="20.1" customHeight="1">
      <c r="C104" s="9"/>
      <c r="D104" s="9"/>
      <c r="E104" s="9"/>
      <c r="F104" s="9"/>
      <c r="G104" s="9"/>
      <c r="H104" s="9"/>
      <c r="I104" s="9"/>
      <c r="J104" s="9"/>
      <c r="K104" s="9"/>
      <c r="L104" s="9"/>
      <c r="M104" s="9"/>
    </row>
    <row r="105" spans="3:13" ht="20.1" customHeight="1">
      <c r="C105" s="9"/>
      <c r="D105" s="9"/>
      <c r="E105" s="9"/>
      <c r="F105" s="9"/>
      <c r="G105" s="9"/>
      <c r="H105" s="9"/>
      <c r="I105" s="9"/>
      <c r="J105" s="9"/>
      <c r="K105" s="9"/>
      <c r="L105" s="9"/>
      <c r="M105" s="9"/>
    </row>
    <row r="106" spans="3:13" ht="20.1" customHeight="1">
      <c r="C106" s="9"/>
      <c r="D106" s="9"/>
      <c r="E106" s="9"/>
      <c r="F106" s="9"/>
      <c r="G106" s="9"/>
      <c r="H106" s="9"/>
      <c r="I106" s="9"/>
      <c r="J106" s="9"/>
      <c r="K106" s="9"/>
      <c r="L106" s="9"/>
      <c r="M106" s="9"/>
    </row>
    <row r="107" spans="3:13" ht="20.1" customHeight="1">
      <c r="C107" s="9"/>
      <c r="D107" s="9"/>
      <c r="E107" s="9"/>
      <c r="F107" s="9"/>
      <c r="G107" s="9"/>
      <c r="H107" s="9"/>
      <c r="I107" s="9"/>
      <c r="J107" s="9"/>
      <c r="K107" s="9"/>
      <c r="L107" s="9"/>
      <c r="M107" s="9"/>
    </row>
    <row r="108" spans="3:13" ht="20.1" customHeight="1">
      <c r="C108" s="9"/>
      <c r="D108" s="9"/>
      <c r="E108" s="9"/>
      <c r="F108" s="9"/>
      <c r="G108" s="9"/>
      <c r="H108" s="9"/>
      <c r="I108" s="9"/>
      <c r="J108" s="9"/>
      <c r="K108" s="9"/>
      <c r="L108" s="9"/>
      <c r="M108" s="9"/>
    </row>
    <row r="109" spans="3:13" ht="20.1" customHeight="1">
      <c r="C109" s="9"/>
      <c r="D109" s="9"/>
      <c r="E109" s="9"/>
      <c r="F109" s="9"/>
      <c r="G109" s="9"/>
      <c r="H109" s="9"/>
      <c r="I109" s="9"/>
      <c r="J109" s="9"/>
      <c r="K109" s="9"/>
      <c r="L109" s="9"/>
      <c r="M109" s="9"/>
    </row>
    <row r="110" spans="3:13" ht="20.1" customHeight="1">
      <c r="C110" s="9"/>
      <c r="D110" s="9"/>
      <c r="E110" s="9"/>
      <c r="F110" s="9"/>
      <c r="G110" s="9"/>
      <c r="H110" s="9"/>
      <c r="I110" s="9"/>
      <c r="J110" s="9"/>
      <c r="K110" s="9"/>
      <c r="L110" s="9"/>
      <c r="M110" s="9"/>
    </row>
    <row r="111" spans="3:13" ht="20.1" customHeight="1">
      <c r="C111" s="9"/>
      <c r="D111" s="9"/>
      <c r="E111" s="9"/>
      <c r="F111" s="9"/>
      <c r="G111" s="9"/>
      <c r="H111" s="9"/>
      <c r="I111" s="9"/>
      <c r="J111" s="9"/>
      <c r="K111" s="9"/>
      <c r="L111" s="9"/>
      <c r="M111" s="9"/>
    </row>
    <row r="112" spans="3:13" ht="20.1" customHeight="1">
      <c r="C112" s="9"/>
      <c r="D112" s="9"/>
      <c r="E112" s="9"/>
      <c r="F112" s="9"/>
      <c r="G112" s="9"/>
      <c r="H112" s="9"/>
      <c r="I112" s="9"/>
      <c r="J112" s="9"/>
      <c r="K112" s="9"/>
      <c r="L112" s="9"/>
      <c r="M112" s="9"/>
    </row>
    <row r="113" spans="3:13" ht="20.1" customHeight="1">
      <c r="C113" s="9"/>
      <c r="D113" s="9"/>
      <c r="E113" s="9"/>
      <c r="F113" s="9"/>
      <c r="G113" s="9"/>
      <c r="H113" s="9"/>
      <c r="I113" s="9"/>
      <c r="J113" s="9"/>
      <c r="K113" s="9"/>
      <c r="L113" s="9"/>
      <c r="M113" s="9"/>
    </row>
    <row r="114" spans="3:13" ht="20.1" customHeight="1">
      <c r="C114" s="9"/>
      <c r="D114" s="9"/>
      <c r="E114" s="9"/>
      <c r="F114" s="9"/>
      <c r="G114" s="9"/>
      <c r="H114" s="9"/>
      <c r="I114" s="9"/>
      <c r="J114" s="9"/>
      <c r="K114" s="9"/>
      <c r="L114" s="9"/>
      <c r="M114" s="9"/>
    </row>
    <row r="115" spans="3:13" ht="20.1" customHeight="1">
      <c r="C115" s="9"/>
      <c r="D115" s="9"/>
      <c r="E115" s="9"/>
      <c r="F115" s="9"/>
      <c r="G115" s="9"/>
      <c r="H115" s="9"/>
      <c r="I115" s="9"/>
      <c r="J115" s="9"/>
      <c r="K115" s="9"/>
      <c r="L115" s="9"/>
      <c r="M115" s="9"/>
    </row>
    <row r="116" spans="3:13" ht="20.1" customHeight="1">
      <c r="C116" s="9"/>
      <c r="D116" s="9"/>
      <c r="E116" s="9"/>
      <c r="F116" s="9"/>
      <c r="G116" s="9"/>
      <c r="H116" s="9"/>
      <c r="I116" s="9"/>
      <c r="J116" s="9"/>
      <c r="K116" s="9"/>
      <c r="L116" s="9"/>
      <c r="M116" s="9"/>
    </row>
    <row r="117" spans="3:13" ht="20.1" customHeight="1">
      <c r="C117" s="9"/>
      <c r="D117" s="9"/>
      <c r="E117" s="9"/>
      <c r="F117" s="9"/>
      <c r="G117" s="9"/>
      <c r="H117" s="9"/>
      <c r="I117" s="9"/>
      <c r="J117" s="9"/>
      <c r="K117" s="9"/>
      <c r="L117" s="9"/>
      <c r="M117" s="9"/>
    </row>
    <row r="118" spans="3:13" ht="20.1" customHeight="1">
      <c r="C118" s="9"/>
      <c r="D118" s="9"/>
      <c r="E118" s="9"/>
      <c r="F118" s="9"/>
      <c r="G118" s="9"/>
      <c r="H118" s="9"/>
      <c r="I118" s="9"/>
      <c r="J118" s="9"/>
      <c r="K118" s="9"/>
      <c r="L118" s="9"/>
      <c r="M118" s="9"/>
    </row>
    <row r="119" spans="3:13" ht="20.1" customHeight="1">
      <c r="C119" s="9"/>
      <c r="D119" s="9"/>
      <c r="E119" s="9"/>
      <c r="F119" s="9"/>
      <c r="G119" s="9"/>
      <c r="H119" s="9"/>
      <c r="I119" s="9"/>
      <c r="J119" s="9"/>
      <c r="K119" s="9"/>
      <c r="L119" s="9"/>
      <c r="M119" s="9"/>
    </row>
    <row r="120" spans="3:13" ht="20.1" customHeight="1">
      <c r="C120" s="9"/>
      <c r="D120" s="9"/>
      <c r="E120" s="9"/>
      <c r="F120" s="9"/>
      <c r="G120" s="9"/>
      <c r="H120" s="9"/>
      <c r="I120" s="9"/>
      <c r="J120" s="9"/>
      <c r="K120" s="9"/>
      <c r="L120" s="9"/>
      <c r="M120" s="9"/>
    </row>
    <row r="121" spans="3:13" ht="20.1" customHeight="1">
      <c r="C121" s="9"/>
      <c r="D121" s="9"/>
      <c r="E121" s="9"/>
      <c r="F121" s="9"/>
      <c r="G121" s="9"/>
      <c r="H121" s="9"/>
      <c r="I121" s="9"/>
      <c r="J121" s="9"/>
      <c r="K121" s="9"/>
      <c r="L121" s="9"/>
      <c r="M121" s="9"/>
    </row>
    <row r="122" spans="3:13" ht="20.1" customHeight="1">
      <c r="C122" s="9"/>
      <c r="D122" s="9"/>
      <c r="E122" s="9"/>
      <c r="F122" s="9"/>
      <c r="G122" s="9"/>
      <c r="H122" s="9"/>
      <c r="I122" s="9"/>
      <c r="J122" s="9"/>
      <c r="K122" s="9"/>
      <c r="L122" s="9"/>
      <c r="M122" s="9"/>
    </row>
    <row r="123" spans="3:13" ht="20.1" customHeight="1">
      <c r="C123" s="9"/>
      <c r="D123" s="9"/>
      <c r="E123" s="9"/>
      <c r="F123" s="9"/>
      <c r="G123" s="9"/>
      <c r="H123" s="9"/>
      <c r="I123" s="9"/>
      <c r="J123" s="9"/>
      <c r="K123" s="9"/>
      <c r="L123" s="9"/>
      <c r="M123" s="9"/>
    </row>
    <row r="124" spans="3:13" ht="20.1" customHeight="1">
      <c r="C124" s="9"/>
      <c r="D124" s="9"/>
      <c r="E124" s="9"/>
      <c r="F124" s="9"/>
      <c r="G124" s="9"/>
      <c r="H124" s="9"/>
      <c r="I124" s="9"/>
      <c r="J124" s="9"/>
      <c r="K124" s="9"/>
      <c r="L124" s="9"/>
      <c r="M124" s="9"/>
    </row>
    <row r="125" spans="3:13" ht="20.1" customHeight="1">
      <c r="C125" s="9"/>
      <c r="D125" s="9"/>
      <c r="E125" s="9"/>
      <c r="F125" s="9"/>
      <c r="G125" s="9"/>
      <c r="H125" s="9"/>
      <c r="I125" s="9"/>
      <c r="J125" s="9"/>
      <c r="K125" s="9"/>
      <c r="L125" s="9"/>
      <c r="M125" s="9"/>
    </row>
    <row r="126" spans="3:13" ht="20.1" customHeight="1">
      <c r="C126" s="9"/>
      <c r="D126" s="9"/>
      <c r="E126" s="9"/>
      <c r="F126" s="9"/>
      <c r="G126" s="9"/>
      <c r="H126" s="9"/>
      <c r="I126" s="9"/>
      <c r="J126" s="9"/>
      <c r="K126" s="9"/>
      <c r="L126" s="9"/>
      <c r="M126" s="9"/>
    </row>
    <row r="127" spans="3:13" ht="20.1" customHeight="1">
      <c r="C127" s="9"/>
      <c r="D127" s="9"/>
      <c r="E127" s="9"/>
      <c r="F127" s="9"/>
      <c r="G127" s="9"/>
      <c r="H127" s="9"/>
      <c r="I127" s="9"/>
      <c r="J127" s="9"/>
      <c r="K127" s="9"/>
      <c r="L127" s="9"/>
      <c r="M127" s="9"/>
    </row>
    <row r="128" spans="3:13" ht="20.1" customHeight="1">
      <c r="C128" s="9"/>
      <c r="D128" s="9"/>
      <c r="E128" s="9"/>
      <c r="F128" s="9"/>
      <c r="G128" s="9"/>
      <c r="H128" s="9"/>
      <c r="I128" s="9"/>
      <c r="J128" s="9"/>
      <c r="K128" s="9"/>
      <c r="L128" s="9"/>
      <c r="M128" s="9"/>
    </row>
    <row r="129" spans="3:13" ht="20.1" customHeight="1">
      <c r="C129" s="9"/>
      <c r="D129" s="9"/>
      <c r="E129" s="9"/>
      <c r="F129" s="9"/>
      <c r="G129" s="9"/>
      <c r="H129" s="9"/>
      <c r="I129" s="9"/>
      <c r="J129" s="9"/>
      <c r="K129" s="9"/>
      <c r="L129" s="9"/>
      <c r="M129" s="9"/>
    </row>
    <row r="130" spans="3:13" ht="20.1" customHeight="1">
      <c r="C130" s="9"/>
      <c r="D130" s="9"/>
      <c r="E130" s="9"/>
      <c r="F130" s="9"/>
      <c r="G130" s="9"/>
      <c r="H130" s="9"/>
      <c r="I130" s="9"/>
      <c r="J130" s="9"/>
      <c r="K130" s="9"/>
      <c r="L130" s="9"/>
      <c r="M130" s="9"/>
    </row>
    <row r="131" spans="3:13" ht="20.1" customHeight="1">
      <c r="C131" s="9"/>
      <c r="D131" s="9"/>
      <c r="E131" s="9"/>
      <c r="F131" s="9"/>
      <c r="G131" s="9"/>
      <c r="H131" s="9"/>
      <c r="I131" s="9"/>
      <c r="J131" s="9"/>
      <c r="K131" s="9"/>
      <c r="L131" s="9"/>
      <c r="M131" s="9"/>
    </row>
    <row r="132" spans="3:13" ht="20.1" customHeight="1">
      <c r="C132" s="9"/>
      <c r="D132" s="9"/>
      <c r="E132" s="9"/>
      <c r="F132" s="9"/>
      <c r="G132" s="9"/>
      <c r="H132" s="9"/>
      <c r="I132" s="9"/>
      <c r="J132" s="9"/>
      <c r="K132" s="9"/>
      <c r="L132" s="9"/>
      <c r="M132" s="9"/>
    </row>
    <row r="133" spans="3:13" ht="20.1" customHeight="1">
      <c r="C133" s="9"/>
      <c r="D133" s="9"/>
      <c r="E133" s="9"/>
      <c r="F133" s="9"/>
      <c r="G133" s="9"/>
      <c r="H133" s="9"/>
      <c r="I133" s="9"/>
      <c r="J133" s="9"/>
      <c r="K133" s="9"/>
      <c r="L133" s="9"/>
      <c r="M133" s="9"/>
    </row>
    <row r="134" spans="3:13" ht="20.1" customHeight="1">
      <c r="C134" s="9"/>
      <c r="D134" s="9"/>
      <c r="E134" s="9"/>
      <c r="F134" s="9"/>
      <c r="G134" s="9"/>
      <c r="H134" s="9"/>
      <c r="I134" s="9"/>
      <c r="J134" s="9"/>
      <c r="K134" s="9"/>
      <c r="L134" s="9"/>
      <c r="M134" s="9"/>
    </row>
    <row r="135" spans="3:13" ht="20.1" customHeight="1">
      <c r="C135" s="9"/>
      <c r="D135" s="9"/>
      <c r="E135" s="9"/>
      <c r="F135" s="9"/>
      <c r="G135" s="9"/>
      <c r="H135" s="9"/>
      <c r="I135" s="9"/>
      <c r="J135" s="9"/>
      <c r="K135" s="9"/>
      <c r="L135" s="9"/>
      <c r="M135" s="9"/>
    </row>
    <row r="136" spans="3:13" ht="20.1" customHeight="1">
      <c r="C136" s="9"/>
      <c r="D136" s="9"/>
      <c r="E136" s="9"/>
      <c r="F136" s="9"/>
      <c r="G136" s="9"/>
      <c r="H136" s="9"/>
      <c r="I136" s="9"/>
      <c r="J136" s="9"/>
      <c r="K136" s="9"/>
      <c r="L136" s="9"/>
      <c r="M136" s="9"/>
    </row>
    <row r="137" spans="3:13" ht="20.1" customHeight="1">
      <c r="C137" s="9"/>
      <c r="D137" s="9"/>
      <c r="E137" s="9"/>
      <c r="F137" s="9"/>
      <c r="G137" s="9"/>
      <c r="H137" s="9"/>
      <c r="I137" s="9"/>
      <c r="J137" s="9"/>
      <c r="K137" s="9"/>
      <c r="L137" s="9"/>
      <c r="M137" s="9"/>
    </row>
    <row r="138" spans="3:13" ht="20.1" customHeight="1">
      <c r="C138" s="9"/>
      <c r="D138" s="9"/>
      <c r="E138" s="9"/>
      <c r="F138" s="9"/>
      <c r="G138" s="9"/>
      <c r="H138" s="9"/>
      <c r="I138" s="9"/>
      <c r="J138" s="9"/>
      <c r="K138" s="9"/>
      <c r="L138" s="9"/>
      <c r="M138" s="9"/>
    </row>
    <row r="139" spans="3:13" ht="20.1" customHeight="1">
      <c r="C139" s="9"/>
      <c r="D139" s="9"/>
      <c r="E139" s="9"/>
      <c r="F139" s="9"/>
      <c r="G139" s="9"/>
      <c r="H139" s="9"/>
      <c r="I139" s="9"/>
      <c r="J139" s="9"/>
      <c r="K139" s="9"/>
      <c r="L139" s="9"/>
      <c r="M139" s="9"/>
    </row>
    <row r="140" spans="3:13" ht="20.1" customHeight="1">
      <c r="C140" s="9"/>
      <c r="D140" s="9"/>
      <c r="E140" s="9"/>
      <c r="F140" s="9"/>
      <c r="G140" s="9"/>
      <c r="H140" s="9"/>
      <c r="I140" s="9"/>
      <c r="J140" s="9"/>
      <c r="K140" s="9"/>
      <c r="L140" s="9"/>
      <c r="M140" s="9"/>
    </row>
    <row r="141" spans="3:13" ht="20.1" customHeight="1">
      <c r="C141" s="9"/>
      <c r="D141" s="9"/>
      <c r="E141" s="9"/>
      <c r="F141" s="9"/>
      <c r="G141" s="9"/>
      <c r="H141" s="9"/>
      <c r="I141" s="9"/>
      <c r="J141" s="9"/>
      <c r="K141" s="9"/>
      <c r="L141" s="9"/>
      <c r="M141" s="9"/>
    </row>
    <row r="142" spans="3:13" ht="20.1" customHeight="1">
      <c r="C142" s="9"/>
      <c r="D142" s="9"/>
      <c r="E142" s="9"/>
      <c r="F142" s="9"/>
      <c r="G142" s="9"/>
      <c r="H142" s="9"/>
      <c r="I142" s="9"/>
      <c r="J142" s="9"/>
      <c r="K142" s="9"/>
      <c r="L142" s="9"/>
      <c r="M142" s="9"/>
    </row>
    <row r="143" spans="3:13" ht="20.1" customHeight="1">
      <c r="C143" s="9"/>
      <c r="D143" s="9"/>
      <c r="E143" s="9"/>
      <c r="F143" s="9"/>
      <c r="G143" s="9"/>
      <c r="H143" s="9"/>
      <c r="I143" s="9"/>
      <c r="J143" s="9"/>
      <c r="K143" s="9"/>
      <c r="L143" s="9"/>
      <c r="M143" s="9"/>
    </row>
    <row r="144" spans="3:13" ht="20.1" customHeight="1">
      <c r="C144" s="9"/>
      <c r="D144" s="9"/>
      <c r="E144" s="9"/>
      <c r="F144" s="9"/>
      <c r="G144" s="9"/>
      <c r="H144" s="9"/>
      <c r="I144" s="9"/>
      <c r="J144" s="9"/>
      <c r="K144" s="9"/>
      <c r="L144" s="9"/>
      <c r="M144" s="9"/>
    </row>
    <row r="145" spans="3:13" ht="20.1" customHeight="1">
      <c r="C145" s="9"/>
      <c r="D145" s="9"/>
      <c r="E145" s="9"/>
      <c r="F145" s="9"/>
      <c r="G145" s="9"/>
      <c r="H145" s="9"/>
      <c r="I145" s="9"/>
      <c r="J145" s="9"/>
      <c r="K145" s="9"/>
      <c r="L145" s="9"/>
      <c r="M145" s="9"/>
    </row>
    <row r="146" spans="3:13" ht="20.1" customHeight="1">
      <c r="C146" s="9"/>
      <c r="D146" s="9"/>
      <c r="E146" s="9"/>
      <c r="F146" s="9"/>
      <c r="G146" s="9"/>
      <c r="H146" s="9"/>
      <c r="I146" s="9"/>
      <c r="J146" s="9"/>
      <c r="K146" s="9"/>
      <c r="L146" s="9"/>
      <c r="M146" s="9"/>
    </row>
    <row r="147" spans="3:13" ht="20.1" customHeight="1">
      <c r="C147" s="9"/>
      <c r="D147" s="9"/>
      <c r="E147" s="9"/>
      <c r="F147" s="9"/>
      <c r="G147" s="9"/>
      <c r="H147" s="9"/>
      <c r="I147" s="9"/>
      <c r="J147" s="9"/>
      <c r="K147" s="9"/>
      <c r="L147" s="9"/>
      <c r="M147" s="9"/>
    </row>
    <row r="148" spans="3:13" ht="20.1" customHeight="1">
      <c r="C148" s="9"/>
      <c r="D148" s="9"/>
      <c r="E148" s="9"/>
      <c r="F148" s="9"/>
      <c r="G148" s="9"/>
      <c r="H148" s="9"/>
      <c r="I148" s="9"/>
      <c r="J148" s="9"/>
      <c r="K148" s="9"/>
      <c r="L148" s="9"/>
      <c r="M148" s="9"/>
    </row>
    <row r="149" spans="3:13" ht="20.1" customHeight="1">
      <c r="C149" s="9"/>
      <c r="D149" s="9"/>
      <c r="E149" s="9"/>
      <c r="F149" s="9"/>
      <c r="G149" s="9"/>
      <c r="H149" s="9"/>
      <c r="I149" s="9"/>
      <c r="J149" s="9"/>
      <c r="K149" s="9"/>
      <c r="L149" s="9"/>
      <c r="M149" s="9"/>
    </row>
    <row r="150" spans="3:13" ht="20.1" customHeight="1">
      <c r="C150" s="9"/>
      <c r="D150" s="9"/>
      <c r="E150" s="9"/>
      <c r="F150" s="9"/>
      <c r="G150" s="9"/>
      <c r="H150" s="9"/>
      <c r="I150" s="9"/>
      <c r="J150" s="9"/>
      <c r="K150" s="9"/>
      <c r="L150" s="9"/>
      <c r="M150" s="9"/>
    </row>
    <row r="151" spans="3:13" ht="20.1" customHeight="1">
      <c r="C151" s="9"/>
      <c r="D151" s="9"/>
      <c r="E151" s="9"/>
      <c r="F151" s="9"/>
      <c r="G151" s="9"/>
      <c r="H151" s="9"/>
      <c r="I151" s="9"/>
      <c r="J151" s="9"/>
      <c r="K151" s="9"/>
      <c r="L151" s="9"/>
      <c r="M151" s="9"/>
    </row>
    <row r="152" spans="3:13" ht="20.1" customHeight="1">
      <c r="C152" s="9"/>
      <c r="D152" s="9"/>
      <c r="E152" s="9"/>
      <c r="F152" s="9"/>
      <c r="G152" s="9"/>
      <c r="H152" s="9"/>
      <c r="I152" s="9"/>
      <c r="J152" s="9"/>
      <c r="K152" s="9"/>
      <c r="L152" s="9"/>
      <c r="M152" s="9"/>
    </row>
    <row r="153" spans="3:13" ht="20.1" customHeight="1">
      <c r="C153" s="9"/>
      <c r="D153" s="9"/>
      <c r="E153" s="9"/>
      <c r="F153" s="9"/>
      <c r="G153" s="9"/>
      <c r="H153" s="9"/>
      <c r="I153" s="9"/>
      <c r="J153" s="9"/>
      <c r="K153" s="9"/>
      <c r="L153" s="9"/>
      <c r="M153" s="9"/>
    </row>
    <row r="154" spans="3:13" ht="20.1" customHeight="1">
      <c r="C154" s="9"/>
      <c r="D154" s="9"/>
      <c r="E154" s="9"/>
      <c r="F154" s="9"/>
      <c r="G154" s="9"/>
      <c r="H154" s="9"/>
      <c r="I154" s="9"/>
      <c r="J154" s="9"/>
      <c r="K154" s="9"/>
      <c r="L154" s="9"/>
      <c r="M154" s="9"/>
    </row>
    <row r="155" spans="3:13" ht="20.1" customHeight="1">
      <c r="C155" s="9"/>
      <c r="D155" s="9"/>
      <c r="E155" s="9"/>
      <c r="F155" s="9"/>
      <c r="G155" s="9"/>
      <c r="H155" s="9"/>
      <c r="I155" s="9"/>
      <c r="J155" s="9"/>
      <c r="K155" s="9"/>
      <c r="L155" s="9"/>
      <c r="M155" s="9"/>
    </row>
    <row r="156" spans="3:13" ht="20.1" customHeight="1">
      <c r="C156" s="9"/>
      <c r="D156" s="9"/>
      <c r="E156" s="9"/>
      <c r="F156" s="9"/>
      <c r="G156" s="9"/>
      <c r="H156" s="9"/>
      <c r="I156" s="9"/>
      <c r="J156" s="9"/>
      <c r="K156" s="9"/>
      <c r="L156" s="9"/>
      <c r="M156" s="9"/>
    </row>
    <row r="157" spans="3:13" ht="20.1" customHeight="1">
      <c r="C157" s="9"/>
      <c r="D157" s="9"/>
      <c r="E157" s="9"/>
      <c r="F157" s="9"/>
      <c r="G157" s="9"/>
      <c r="H157" s="9"/>
      <c r="I157" s="9"/>
      <c r="J157" s="9"/>
      <c r="K157" s="9"/>
      <c r="L157" s="9"/>
      <c r="M157" s="9"/>
    </row>
    <row r="158" spans="3:13" ht="20.1" customHeight="1">
      <c r="C158" s="9"/>
      <c r="D158" s="9"/>
      <c r="E158" s="9"/>
      <c r="F158" s="9"/>
      <c r="G158" s="9"/>
      <c r="H158" s="9"/>
      <c r="I158" s="9"/>
      <c r="J158" s="9"/>
      <c r="K158" s="9"/>
      <c r="L158" s="9"/>
      <c r="M158" s="9"/>
    </row>
    <row r="159" spans="3:13" ht="20.1" customHeight="1">
      <c r="C159" s="9"/>
      <c r="D159" s="9"/>
      <c r="E159" s="9"/>
      <c r="F159" s="9"/>
      <c r="G159" s="9"/>
      <c r="H159" s="9"/>
      <c r="I159" s="9"/>
      <c r="J159" s="9"/>
      <c r="K159" s="9"/>
      <c r="L159" s="9"/>
      <c r="M159" s="9"/>
    </row>
    <row r="160" spans="3:13" ht="20.1" customHeight="1">
      <c r="C160" s="9"/>
      <c r="D160" s="9"/>
      <c r="E160" s="9"/>
      <c r="F160" s="9"/>
      <c r="G160" s="9"/>
      <c r="H160" s="9"/>
      <c r="I160" s="9"/>
      <c r="J160" s="9"/>
      <c r="K160" s="9"/>
      <c r="L160" s="9"/>
      <c r="M160" s="9"/>
    </row>
    <row r="161" spans="3:13" ht="20.1" customHeight="1">
      <c r="C161" s="9"/>
      <c r="D161" s="9"/>
      <c r="E161" s="9"/>
      <c r="F161" s="9"/>
      <c r="G161" s="9"/>
      <c r="H161" s="9"/>
      <c r="I161" s="9"/>
      <c r="J161" s="9"/>
      <c r="K161" s="9"/>
      <c r="L161" s="9"/>
      <c r="M161" s="9"/>
    </row>
    <row r="162" spans="3:13" ht="20.1" customHeight="1">
      <c r="C162" s="9"/>
      <c r="D162" s="9"/>
      <c r="E162" s="9"/>
      <c r="F162" s="9"/>
      <c r="G162" s="9"/>
      <c r="H162" s="9"/>
      <c r="I162" s="9"/>
      <c r="J162" s="9"/>
      <c r="K162" s="9"/>
      <c r="L162" s="9"/>
      <c r="M162" s="9"/>
    </row>
    <row r="163" spans="3:13" ht="20.1" customHeight="1">
      <c r="C163" s="9"/>
      <c r="D163" s="9"/>
      <c r="E163" s="9"/>
      <c r="F163" s="9"/>
      <c r="G163" s="9"/>
      <c r="H163" s="9"/>
      <c r="I163" s="9"/>
      <c r="J163" s="9"/>
      <c r="K163" s="9"/>
      <c r="L163" s="9"/>
      <c r="M163" s="9"/>
    </row>
    <row r="164" spans="3:13" ht="20.1" customHeight="1">
      <c r="C164" s="9"/>
      <c r="D164" s="9"/>
      <c r="E164" s="9"/>
      <c r="F164" s="9"/>
      <c r="G164" s="9"/>
      <c r="H164" s="9"/>
      <c r="I164" s="9"/>
      <c r="J164" s="9"/>
      <c r="K164" s="9"/>
      <c r="L164" s="9"/>
      <c r="M164" s="9"/>
    </row>
    <row r="165" spans="3:13" ht="20.1" customHeight="1">
      <c r="C165" s="9"/>
      <c r="D165" s="9"/>
      <c r="E165" s="9"/>
      <c r="F165" s="9"/>
      <c r="G165" s="9"/>
      <c r="H165" s="9"/>
      <c r="I165" s="9"/>
      <c r="J165" s="9"/>
      <c r="K165" s="9"/>
      <c r="L165" s="9"/>
      <c r="M165" s="9"/>
    </row>
    <row r="166" spans="3:13" ht="20.1" customHeight="1">
      <c r="C166" s="9"/>
      <c r="D166" s="9"/>
      <c r="E166" s="9"/>
      <c r="F166" s="9"/>
      <c r="G166" s="9"/>
      <c r="H166" s="9"/>
      <c r="I166" s="9"/>
      <c r="J166" s="9"/>
      <c r="K166" s="9"/>
      <c r="L166" s="9"/>
      <c r="M166" s="9"/>
    </row>
    <row r="167" spans="3:13" ht="20.1" customHeight="1">
      <c r="C167" s="9"/>
      <c r="D167" s="9"/>
      <c r="E167" s="9"/>
      <c r="F167" s="9"/>
      <c r="G167" s="9"/>
      <c r="H167" s="9"/>
      <c r="I167" s="9"/>
      <c r="J167" s="9"/>
      <c r="K167" s="9"/>
      <c r="L167" s="9"/>
      <c r="M167" s="9"/>
    </row>
    <row r="168" spans="3:13" ht="20.1" customHeight="1">
      <c r="C168" s="9"/>
      <c r="D168" s="9"/>
      <c r="E168" s="9"/>
      <c r="F168" s="9"/>
      <c r="G168" s="9"/>
      <c r="H168" s="9"/>
      <c r="I168" s="9"/>
      <c r="J168" s="9"/>
      <c r="K168" s="9"/>
      <c r="L168" s="9"/>
      <c r="M168" s="9"/>
    </row>
    <row r="169" spans="3:13" ht="20.1" customHeight="1">
      <c r="C169" s="9"/>
      <c r="D169" s="9"/>
      <c r="E169" s="9"/>
      <c r="F169" s="9"/>
      <c r="G169" s="9"/>
      <c r="H169" s="9"/>
      <c r="I169" s="9"/>
      <c r="J169" s="9"/>
      <c r="K169" s="9"/>
      <c r="L169" s="9"/>
      <c r="M169" s="9"/>
    </row>
    <row r="170" spans="3:13" ht="20.1" customHeight="1">
      <c r="C170" s="9"/>
      <c r="D170" s="9"/>
      <c r="E170" s="9"/>
      <c r="F170" s="9"/>
      <c r="G170" s="9"/>
      <c r="H170" s="9"/>
      <c r="I170" s="9"/>
      <c r="J170" s="9"/>
      <c r="K170" s="9"/>
      <c r="L170" s="9"/>
      <c r="M170" s="9"/>
    </row>
    <row r="171" spans="3:13" ht="20.1" customHeight="1">
      <c r="C171" s="9"/>
      <c r="D171" s="9"/>
      <c r="E171" s="9"/>
      <c r="F171" s="9"/>
      <c r="G171" s="9"/>
      <c r="H171" s="9"/>
      <c r="I171" s="9"/>
      <c r="J171" s="9"/>
      <c r="K171" s="9"/>
      <c r="L171" s="9"/>
      <c r="M171" s="9"/>
    </row>
    <row r="172" spans="3:13" ht="20.1" customHeight="1">
      <c r="C172" s="9"/>
      <c r="D172" s="9"/>
      <c r="E172" s="9"/>
      <c r="F172" s="9"/>
      <c r="G172" s="9"/>
      <c r="H172" s="9"/>
      <c r="I172" s="9"/>
      <c r="J172" s="9"/>
      <c r="K172" s="9"/>
      <c r="L172" s="9"/>
      <c r="M172" s="9"/>
    </row>
    <row r="173" spans="3:13" ht="20.1" customHeight="1">
      <c r="C173" s="9"/>
      <c r="D173" s="9"/>
      <c r="E173" s="9"/>
      <c r="F173" s="9"/>
      <c r="G173" s="9"/>
      <c r="H173" s="9"/>
      <c r="I173" s="9"/>
      <c r="J173" s="9"/>
      <c r="K173" s="9"/>
      <c r="L173" s="9"/>
      <c r="M173" s="9"/>
    </row>
    <row r="174" spans="3:13" ht="20.1" customHeight="1">
      <c r="C174" s="9"/>
      <c r="D174" s="9"/>
      <c r="E174" s="9"/>
      <c r="F174" s="9"/>
      <c r="G174" s="9"/>
      <c r="H174" s="9"/>
      <c r="I174" s="9"/>
      <c r="J174" s="9"/>
      <c r="K174" s="9"/>
      <c r="L174" s="9"/>
      <c r="M174" s="9"/>
    </row>
    <row r="175" spans="3:13" ht="20.1" customHeight="1">
      <c r="C175" s="9"/>
      <c r="D175" s="9"/>
      <c r="E175" s="9"/>
      <c r="F175" s="9"/>
      <c r="G175" s="9"/>
      <c r="H175" s="9"/>
      <c r="I175" s="9"/>
      <c r="J175" s="9"/>
      <c r="K175" s="9"/>
      <c r="L175" s="9"/>
      <c r="M175" s="9"/>
    </row>
    <row r="176" spans="3:13" ht="20.1" customHeight="1">
      <c r="C176" s="9"/>
      <c r="D176" s="9"/>
      <c r="E176" s="9"/>
      <c r="F176" s="9"/>
      <c r="G176" s="9"/>
      <c r="H176" s="9"/>
      <c r="I176" s="9"/>
      <c r="J176" s="9"/>
      <c r="K176" s="9"/>
      <c r="L176" s="9"/>
      <c r="M176" s="9"/>
    </row>
    <row r="177" spans="3:13" ht="20.1" customHeight="1">
      <c r="C177" s="9"/>
      <c r="D177" s="9"/>
      <c r="E177" s="9"/>
      <c r="F177" s="9"/>
      <c r="G177" s="9"/>
      <c r="H177" s="9"/>
      <c r="I177" s="9"/>
      <c r="J177" s="9"/>
      <c r="K177" s="9"/>
      <c r="L177" s="9"/>
      <c r="M177" s="9"/>
    </row>
    <row r="178" spans="3:13" ht="20.1" customHeight="1">
      <c r="C178" s="9"/>
      <c r="D178" s="9"/>
      <c r="E178" s="9"/>
      <c r="F178" s="9"/>
      <c r="G178" s="9"/>
      <c r="H178" s="9"/>
      <c r="I178" s="9"/>
      <c r="J178" s="9"/>
      <c r="K178" s="9"/>
      <c r="L178" s="9"/>
      <c r="M178" s="9"/>
    </row>
    <row r="179" spans="3:13" ht="20.1" customHeight="1">
      <c r="C179" s="9"/>
      <c r="D179" s="9"/>
      <c r="E179" s="9"/>
      <c r="F179" s="9"/>
      <c r="G179" s="9"/>
      <c r="H179" s="9"/>
      <c r="I179" s="9"/>
      <c r="J179" s="9"/>
      <c r="K179" s="9"/>
      <c r="L179" s="9"/>
      <c r="M179" s="9"/>
    </row>
    <row r="180" spans="3:13" ht="20.1" customHeight="1">
      <c r="C180" s="9"/>
      <c r="D180" s="9"/>
      <c r="E180" s="9"/>
      <c r="F180" s="9"/>
      <c r="G180" s="9"/>
      <c r="H180" s="9"/>
      <c r="I180" s="9"/>
      <c r="J180" s="9"/>
      <c r="K180" s="9"/>
      <c r="L180" s="9"/>
      <c r="M180" s="9"/>
    </row>
    <row r="181" spans="3:13" ht="20.1" customHeight="1">
      <c r="C181" s="9"/>
      <c r="D181" s="9"/>
      <c r="E181" s="9"/>
      <c r="F181" s="9"/>
      <c r="G181" s="9"/>
      <c r="H181" s="9"/>
      <c r="I181" s="9"/>
      <c r="J181" s="9"/>
      <c r="K181" s="9"/>
      <c r="L181" s="9"/>
      <c r="M181" s="9"/>
    </row>
    <row r="182" spans="3:13" ht="20.1" customHeight="1">
      <c r="C182" s="9"/>
      <c r="D182" s="9"/>
      <c r="E182" s="9"/>
      <c r="F182" s="9"/>
      <c r="G182" s="9"/>
      <c r="H182" s="9"/>
      <c r="I182" s="9"/>
      <c r="J182" s="9"/>
      <c r="K182" s="9"/>
      <c r="L182" s="9"/>
      <c r="M182" s="9"/>
    </row>
    <row r="183" spans="3:13" ht="20.1" customHeight="1">
      <c r="C183" s="9"/>
      <c r="D183" s="9"/>
      <c r="E183" s="9"/>
      <c r="F183" s="9"/>
      <c r="G183" s="9"/>
      <c r="H183" s="9"/>
      <c r="I183" s="9"/>
      <c r="J183" s="9"/>
      <c r="K183" s="9"/>
      <c r="L183" s="9"/>
      <c r="M183" s="9"/>
    </row>
    <row r="184" spans="3:13" ht="20.1" customHeight="1">
      <c r="C184" s="9"/>
      <c r="D184" s="9"/>
      <c r="E184" s="9"/>
      <c r="F184" s="9"/>
      <c r="G184" s="9"/>
      <c r="H184" s="9"/>
      <c r="I184" s="9"/>
      <c r="J184" s="9"/>
      <c r="K184" s="9"/>
      <c r="L184" s="9"/>
      <c r="M184" s="9"/>
    </row>
    <row r="185" spans="3:13" ht="20.1" customHeight="1">
      <c r="C185" s="9"/>
      <c r="D185" s="9"/>
      <c r="E185" s="9"/>
      <c r="F185" s="9"/>
      <c r="G185" s="9"/>
      <c r="H185" s="9"/>
      <c r="I185" s="9"/>
      <c r="J185" s="9"/>
      <c r="K185" s="9"/>
      <c r="L185" s="9"/>
      <c r="M185" s="9"/>
    </row>
    <row r="186" spans="3:13" ht="20.1" customHeight="1">
      <c r="C186" s="9"/>
      <c r="D186" s="9"/>
      <c r="E186" s="9"/>
      <c r="F186" s="9"/>
      <c r="G186" s="9"/>
      <c r="H186" s="9"/>
      <c r="I186" s="9"/>
      <c r="J186" s="9"/>
      <c r="K186" s="9"/>
      <c r="L186" s="9"/>
      <c r="M186" s="9"/>
    </row>
    <row r="187" spans="3:13" ht="20.1" customHeight="1">
      <c r="C187" s="9"/>
      <c r="D187" s="9"/>
      <c r="E187" s="9"/>
      <c r="F187" s="9"/>
      <c r="G187" s="9"/>
      <c r="H187" s="9"/>
      <c r="I187" s="9"/>
      <c r="J187" s="9"/>
      <c r="K187" s="9"/>
      <c r="L187" s="9"/>
      <c r="M187" s="9"/>
    </row>
    <row r="188" spans="3:13" ht="20.1" customHeight="1">
      <c r="C188" s="9"/>
      <c r="D188" s="9"/>
      <c r="E188" s="9"/>
      <c r="F188" s="9"/>
      <c r="G188" s="9"/>
      <c r="H188" s="9"/>
      <c r="I188" s="9"/>
      <c r="J188" s="9"/>
      <c r="K188" s="9"/>
      <c r="L188" s="9"/>
      <c r="M188" s="9"/>
    </row>
    <row r="189" spans="3:13" ht="20.1" customHeight="1">
      <c r="C189" s="9"/>
      <c r="D189" s="9"/>
      <c r="E189" s="9"/>
      <c r="F189" s="9"/>
      <c r="G189" s="9"/>
      <c r="H189" s="9"/>
      <c r="I189" s="9"/>
      <c r="J189" s="9"/>
      <c r="K189" s="9"/>
      <c r="L189" s="9"/>
      <c r="M189" s="9"/>
    </row>
    <row r="190" spans="3:13" ht="20.1" customHeight="1">
      <c r="C190" s="9"/>
      <c r="D190" s="9"/>
      <c r="E190" s="9"/>
      <c r="F190" s="9"/>
      <c r="G190" s="9"/>
      <c r="H190" s="9"/>
      <c r="I190" s="9"/>
      <c r="J190" s="9"/>
      <c r="K190" s="9"/>
      <c r="L190" s="9"/>
      <c r="M190" s="9"/>
    </row>
    <row r="191" spans="3:13" ht="20.1" customHeight="1">
      <c r="C191" s="9"/>
      <c r="D191" s="9"/>
      <c r="E191" s="9"/>
      <c r="F191" s="9"/>
      <c r="G191" s="9"/>
      <c r="H191" s="9"/>
      <c r="I191" s="9"/>
      <c r="J191" s="9"/>
      <c r="K191" s="9"/>
      <c r="L191" s="9"/>
      <c r="M191" s="9"/>
    </row>
    <row r="192" spans="3:13" ht="20.1" customHeight="1">
      <c r="C192" s="9"/>
      <c r="D192" s="9"/>
      <c r="E192" s="9"/>
      <c r="F192" s="9"/>
      <c r="G192" s="9"/>
      <c r="H192" s="9"/>
      <c r="I192" s="9"/>
      <c r="J192" s="9"/>
      <c r="K192" s="9"/>
      <c r="L192" s="9"/>
      <c r="M192" s="9"/>
    </row>
    <row r="193" spans="3:13" ht="20.1" customHeight="1">
      <c r="C193" s="9"/>
      <c r="D193" s="9"/>
      <c r="E193" s="9"/>
      <c r="F193" s="9"/>
      <c r="G193" s="9"/>
      <c r="H193" s="9"/>
      <c r="I193" s="9"/>
      <c r="J193" s="9"/>
      <c r="K193" s="9"/>
      <c r="L193" s="9"/>
      <c r="M193" s="9"/>
    </row>
    <row r="194" spans="3:13" ht="20.1" customHeight="1">
      <c r="C194" s="9"/>
      <c r="D194" s="9"/>
      <c r="E194" s="9"/>
      <c r="F194" s="9"/>
      <c r="G194" s="9"/>
      <c r="H194" s="9"/>
      <c r="I194" s="9"/>
      <c r="J194" s="9"/>
      <c r="K194" s="9"/>
      <c r="L194" s="9"/>
      <c r="M194" s="9"/>
    </row>
    <row r="195" spans="3:13" ht="20.1" customHeight="1">
      <c r="C195" s="9"/>
      <c r="D195" s="9"/>
      <c r="E195" s="9"/>
      <c r="F195" s="9"/>
      <c r="G195" s="9"/>
      <c r="H195" s="9"/>
      <c r="I195" s="9"/>
      <c r="J195" s="9"/>
      <c r="K195" s="9"/>
      <c r="L195" s="9"/>
      <c r="M195" s="9"/>
    </row>
    <row r="196" spans="3:13" ht="20.1" customHeight="1">
      <c r="C196" s="9"/>
      <c r="D196" s="9"/>
      <c r="E196" s="9"/>
      <c r="F196" s="9"/>
      <c r="G196" s="9"/>
      <c r="H196" s="9"/>
      <c r="I196" s="9"/>
      <c r="J196" s="9"/>
      <c r="K196" s="9"/>
      <c r="L196" s="9"/>
      <c r="M196" s="9"/>
    </row>
    <row r="197" spans="3:13" ht="20.1" customHeight="1">
      <c r="C197" s="9"/>
      <c r="D197" s="9"/>
      <c r="E197" s="9"/>
      <c r="F197" s="9"/>
      <c r="G197" s="9"/>
      <c r="H197" s="9"/>
      <c r="I197" s="9"/>
      <c r="J197" s="9"/>
      <c r="K197" s="9"/>
      <c r="L197" s="9"/>
      <c r="M197" s="9"/>
    </row>
    <row r="198" spans="3:13" ht="20.1" customHeight="1">
      <c r="C198" s="9"/>
      <c r="D198" s="9"/>
      <c r="E198" s="9"/>
      <c r="F198" s="9"/>
      <c r="G198" s="9"/>
      <c r="H198" s="9"/>
      <c r="I198" s="9"/>
      <c r="J198" s="9"/>
      <c r="K198" s="9"/>
      <c r="L198" s="9"/>
      <c r="M198" s="9"/>
    </row>
    <row r="199" spans="3:13" ht="20.1" customHeight="1">
      <c r="C199" s="9"/>
      <c r="D199" s="9"/>
      <c r="E199" s="9"/>
      <c r="F199" s="9"/>
      <c r="G199" s="9"/>
      <c r="H199" s="9"/>
      <c r="I199" s="9"/>
      <c r="J199" s="9"/>
      <c r="K199" s="9"/>
      <c r="L199" s="9"/>
      <c r="M199" s="9"/>
    </row>
    <row r="200" spans="3:13" ht="20.1" customHeight="1">
      <c r="C200" s="9"/>
      <c r="D200" s="9"/>
      <c r="E200" s="9"/>
      <c r="F200" s="9"/>
      <c r="G200" s="9"/>
      <c r="H200" s="9"/>
      <c r="I200" s="9"/>
      <c r="J200" s="9"/>
      <c r="K200" s="9"/>
      <c r="L200" s="9"/>
      <c r="M200" s="9"/>
    </row>
    <row r="201" spans="3:13" ht="20.1" customHeight="1">
      <c r="C201" s="9"/>
      <c r="D201" s="9"/>
      <c r="E201" s="9"/>
      <c r="F201" s="9"/>
      <c r="G201" s="9"/>
      <c r="H201" s="9"/>
      <c r="I201" s="9"/>
      <c r="J201" s="9"/>
      <c r="K201" s="9"/>
      <c r="L201" s="9"/>
      <c r="M201" s="9"/>
    </row>
    <row r="202" spans="3:13" ht="20.1" customHeight="1">
      <c r="C202" s="9"/>
      <c r="D202" s="9"/>
      <c r="E202" s="9"/>
      <c r="F202" s="9"/>
      <c r="G202" s="9"/>
      <c r="H202" s="9"/>
      <c r="I202" s="9"/>
      <c r="J202" s="9"/>
      <c r="K202" s="9"/>
      <c r="L202" s="9"/>
      <c r="M202" s="9"/>
    </row>
    <row r="203" spans="3:13" ht="20.1" customHeight="1">
      <c r="C203" s="9"/>
      <c r="D203" s="9"/>
      <c r="E203" s="9"/>
      <c r="F203" s="9"/>
      <c r="G203" s="9"/>
      <c r="H203" s="9"/>
      <c r="I203" s="9"/>
      <c r="J203" s="9"/>
      <c r="K203" s="9"/>
      <c r="L203" s="9"/>
      <c r="M203" s="9"/>
    </row>
    <row r="204" spans="3:13" ht="20.1" customHeight="1">
      <c r="C204" s="9"/>
      <c r="D204" s="9"/>
      <c r="E204" s="9"/>
      <c r="F204" s="9"/>
      <c r="G204" s="9"/>
      <c r="H204" s="9"/>
      <c r="I204" s="9"/>
      <c r="J204" s="9"/>
      <c r="K204" s="9"/>
      <c r="L204" s="9"/>
      <c r="M204" s="9"/>
    </row>
    <row r="205" spans="3:13" ht="20.1" customHeight="1">
      <c r="C205" s="9"/>
      <c r="D205" s="9"/>
      <c r="E205" s="9"/>
      <c r="F205" s="9"/>
      <c r="G205" s="9"/>
      <c r="H205" s="9"/>
      <c r="I205" s="9"/>
      <c r="J205" s="9"/>
      <c r="K205" s="9"/>
      <c r="L205" s="9"/>
      <c r="M205" s="9"/>
    </row>
    <row r="206" spans="3:13" ht="20.1" customHeight="1">
      <c r="C206" s="9"/>
      <c r="D206" s="9"/>
      <c r="E206" s="9"/>
      <c r="F206" s="9"/>
      <c r="G206" s="9"/>
      <c r="H206" s="9"/>
      <c r="I206" s="9"/>
      <c r="J206" s="9"/>
      <c r="K206" s="9"/>
      <c r="L206" s="9"/>
      <c r="M206" s="9"/>
    </row>
    <row r="207" spans="3:13" ht="20.1" customHeight="1">
      <c r="C207" s="9"/>
      <c r="D207" s="9"/>
      <c r="E207" s="9"/>
      <c r="F207" s="9"/>
      <c r="G207" s="9"/>
      <c r="H207" s="9"/>
      <c r="I207" s="9"/>
      <c r="J207" s="9"/>
      <c r="K207" s="9"/>
      <c r="L207" s="9"/>
      <c r="M207" s="9"/>
    </row>
    <row r="208" spans="3:13" ht="20.1" customHeight="1">
      <c r="C208" s="9"/>
      <c r="D208" s="9"/>
      <c r="E208" s="9"/>
      <c r="F208" s="9"/>
      <c r="G208" s="9"/>
      <c r="H208" s="9"/>
      <c r="I208" s="9"/>
      <c r="J208" s="9"/>
      <c r="K208" s="9"/>
      <c r="L208" s="9"/>
      <c r="M208" s="9"/>
    </row>
    <row r="209" spans="3:13" ht="20.1" customHeight="1">
      <c r="C209" s="9"/>
      <c r="D209" s="9"/>
      <c r="E209" s="9"/>
      <c r="F209" s="9"/>
      <c r="G209" s="9"/>
      <c r="H209" s="9"/>
      <c r="I209" s="9"/>
      <c r="J209" s="9"/>
      <c r="K209" s="9"/>
      <c r="L209" s="9"/>
      <c r="M209" s="9"/>
    </row>
    <row r="210" spans="3:13" ht="20.1" customHeight="1">
      <c r="C210" s="9"/>
      <c r="D210" s="9"/>
      <c r="E210" s="9"/>
      <c r="F210" s="9"/>
      <c r="G210" s="9"/>
      <c r="H210" s="9"/>
      <c r="I210" s="9"/>
      <c r="J210" s="9"/>
      <c r="K210" s="9"/>
      <c r="L210" s="9"/>
      <c r="M210" s="9"/>
    </row>
    <row r="211" spans="3:13" ht="20.1" customHeight="1">
      <c r="C211" s="9"/>
      <c r="D211" s="9"/>
      <c r="E211" s="9"/>
      <c r="F211" s="9"/>
      <c r="G211" s="9"/>
      <c r="H211" s="9"/>
      <c r="I211" s="9"/>
      <c r="J211" s="9"/>
      <c r="K211" s="9"/>
      <c r="L211" s="9"/>
      <c r="M211" s="9"/>
    </row>
    <row r="212" spans="3:13" ht="20.1" customHeight="1">
      <c r="C212" s="9"/>
      <c r="D212" s="9"/>
      <c r="E212" s="9"/>
      <c r="F212" s="9"/>
      <c r="G212" s="9"/>
      <c r="H212" s="9"/>
      <c r="I212" s="9"/>
      <c r="J212" s="9"/>
      <c r="K212" s="9"/>
      <c r="L212" s="9"/>
      <c r="M212" s="9"/>
    </row>
    <row r="213" spans="3:13" ht="20.1" customHeight="1">
      <c r="C213" s="9"/>
      <c r="D213" s="9"/>
      <c r="E213" s="9"/>
      <c r="F213" s="9"/>
      <c r="G213" s="9"/>
      <c r="H213" s="9"/>
      <c r="I213" s="9"/>
      <c r="J213" s="9"/>
      <c r="K213" s="9"/>
      <c r="L213" s="9"/>
      <c r="M213" s="9"/>
    </row>
    <row r="214" spans="3:13" ht="20.1" customHeight="1">
      <c r="C214" s="9"/>
      <c r="D214" s="9"/>
      <c r="E214" s="9"/>
      <c r="F214" s="9"/>
      <c r="G214" s="9"/>
      <c r="H214" s="9"/>
      <c r="I214" s="9"/>
      <c r="J214" s="9"/>
      <c r="K214" s="9"/>
      <c r="L214" s="9"/>
      <c r="M214" s="9"/>
    </row>
    <row r="215" spans="3:13" ht="20.1" customHeight="1">
      <c r="C215" s="9"/>
      <c r="D215" s="9"/>
      <c r="E215" s="9"/>
      <c r="F215" s="9"/>
      <c r="G215" s="9"/>
      <c r="H215" s="9"/>
      <c r="I215" s="9"/>
      <c r="J215" s="9"/>
      <c r="K215" s="9"/>
      <c r="L215" s="9"/>
      <c r="M215" s="9"/>
    </row>
    <row r="216" spans="3:13" ht="20.1" customHeight="1">
      <c r="C216" s="9"/>
      <c r="D216" s="9"/>
      <c r="E216" s="9"/>
      <c r="F216" s="9"/>
      <c r="G216" s="9"/>
      <c r="H216" s="9"/>
      <c r="I216" s="9"/>
      <c r="J216" s="9"/>
      <c r="K216" s="9"/>
      <c r="L216" s="9"/>
      <c r="M216" s="9"/>
    </row>
    <row r="217" spans="3:13" ht="20.1" customHeight="1">
      <c r="C217" s="9"/>
      <c r="D217" s="9"/>
      <c r="E217" s="9"/>
      <c r="F217" s="9"/>
      <c r="G217" s="9"/>
      <c r="H217" s="9"/>
      <c r="I217" s="9"/>
      <c r="J217" s="9"/>
      <c r="K217" s="9"/>
      <c r="L217" s="9"/>
      <c r="M217" s="9"/>
    </row>
    <row r="218" spans="3:13" ht="20.1" customHeight="1">
      <c r="C218" s="9"/>
      <c r="D218" s="9"/>
      <c r="E218" s="9"/>
      <c r="F218" s="9"/>
      <c r="G218" s="9"/>
      <c r="H218" s="9"/>
      <c r="I218" s="9"/>
      <c r="J218" s="9"/>
      <c r="K218" s="9"/>
      <c r="L218" s="9"/>
      <c r="M218" s="9"/>
    </row>
    <row r="219" spans="3:13" ht="20.1" customHeight="1">
      <c r="C219" s="9"/>
      <c r="D219" s="9"/>
      <c r="E219" s="9"/>
      <c r="F219" s="9"/>
      <c r="G219" s="9"/>
      <c r="H219" s="9"/>
      <c r="I219" s="9"/>
      <c r="J219" s="9"/>
      <c r="K219" s="9"/>
      <c r="L219" s="9"/>
      <c r="M219" s="9"/>
    </row>
    <row r="220" spans="3:13" ht="20.1" customHeight="1">
      <c r="C220" s="9"/>
      <c r="D220" s="9"/>
      <c r="E220" s="9"/>
      <c r="F220" s="9"/>
      <c r="G220" s="9"/>
      <c r="H220" s="9"/>
      <c r="I220" s="9"/>
      <c r="J220" s="9"/>
      <c r="K220" s="9"/>
      <c r="L220" s="9"/>
      <c r="M220" s="9"/>
    </row>
    <row r="221" spans="3:13" ht="20.1" customHeight="1">
      <c r="C221" s="9"/>
      <c r="D221" s="9"/>
      <c r="E221" s="9"/>
      <c r="F221" s="9"/>
      <c r="G221" s="9"/>
      <c r="H221" s="9"/>
      <c r="I221" s="9"/>
      <c r="J221" s="9"/>
      <c r="K221" s="9"/>
      <c r="L221" s="9"/>
      <c r="M221" s="9"/>
    </row>
    <row r="222" spans="3:13" ht="20.1" customHeight="1">
      <c r="C222" s="9"/>
      <c r="D222" s="9"/>
      <c r="E222" s="9"/>
      <c r="F222" s="9"/>
      <c r="G222" s="9"/>
      <c r="H222" s="9"/>
      <c r="I222" s="9"/>
      <c r="J222" s="9"/>
      <c r="K222" s="9"/>
      <c r="L222" s="9"/>
      <c r="M222" s="9"/>
    </row>
    <row r="223" spans="3:13" ht="20.1" customHeight="1">
      <c r="C223" s="9"/>
      <c r="D223" s="9"/>
      <c r="E223" s="9"/>
      <c r="F223" s="9"/>
      <c r="G223" s="9"/>
      <c r="H223" s="9"/>
      <c r="I223" s="9"/>
      <c r="J223" s="9"/>
      <c r="K223" s="9"/>
      <c r="L223" s="9"/>
      <c r="M223" s="9"/>
    </row>
    <row r="224" spans="3:13" ht="20.1" customHeight="1">
      <c r="C224" s="9"/>
      <c r="D224" s="9"/>
      <c r="E224" s="9"/>
      <c r="F224" s="9"/>
      <c r="G224" s="9"/>
      <c r="H224" s="9"/>
      <c r="I224" s="9"/>
      <c r="J224" s="9"/>
      <c r="K224" s="9"/>
      <c r="L224" s="9"/>
      <c r="M224" s="9"/>
    </row>
    <row r="225" spans="3:13" ht="20.1" customHeight="1">
      <c r="C225" s="9"/>
      <c r="D225" s="9"/>
      <c r="E225" s="9"/>
      <c r="F225" s="9"/>
      <c r="G225" s="9"/>
      <c r="H225" s="9"/>
      <c r="I225" s="9"/>
      <c r="J225" s="9"/>
      <c r="K225" s="9"/>
      <c r="L225" s="9"/>
      <c r="M225" s="9"/>
    </row>
    <row r="226" spans="3:13" ht="20.1" customHeight="1">
      <c r="C226" s="9"/>
      <c r="D226" s="9"/>
      <c r="E226" s="9"/>
      <c r="F226" s="9"/>
      <c r="G226" s="9"/>
      <c r="H226" s="9"/>
      <c r="I226" s="9"/>
      <c r="J226" s="9"/>
      <c r="K226" s="9"/>
      <c r="L226" s="9"/>
      <c r="M226" s="9"/>
    </row>
    <row r="227" spans="3:13" ht="20.1" customHeight="1">
      <c r="C227" s="9"/>
      <c r="D227" s="9"/>
      <c r="E227" s="9"/>
      <c r="F227" s="9"/>
      <c r="G227" s="9"/>
      <c r="H227" s="9"/>
      <c r="I227" s="9"/>
      <c r="J227" s="9"/>
      <c r="K227" s="9"/>
      <c r="L227" s="9"/>
      <c r="M227" s="9"/>
    </row>
    <row r="228" spans="3:13" ht="20.1" customHeight="1">
      <c r="C228" s="9"/>
      <c r="D228" s="9"/>
      <c r="E228" s="9"/>
      <c r="F228" s="9"/>
      <c r="G228" s="9"/>
      <c r="H228" s="9"/>
      <c r="I228" s="9"/>
      <c r="J228" s="9"/>
      <c r="K228" s="9"/>
      <c r="L228" s="9"/>
      <c r="M228" s="9"/>
    </row>
    <row r="229" spans="3:13" ht="20.1" customHeight="1">
      <c r="C229" s="9"/>
      <c r="D229" s="9"/>
      <c r="E229" s="9"/>
      <c r="F229" s="9"/>
      <c r="G229" s="9"/>
      <c r="H229" s="9"/>
      <c r="I229" s="9"/>
      <c r="J229" s="9"/>
      <c r="K229" s="9"/>
      <c r="L229" s="9"/>
      <c r="M229" s="9"/>
    </row>
    <row r="230" spans="3:13" ht="20.1" customHeight="1">
      <c r="C230" s="9"/>
      <c r="D230" s="9"/>
      <c r="E230" s="9"/>
      <c r="F230" s="9"/>
      <c r="G230" s="9"/>
      <c r="H230" s="9"/>
      <c r="I230" s="9"/>
      <c r="J230" s="9"/>
      <c r="K230" s="9"/>
      <c r="L230" s="9"/>
      <c r="M230" s="9"/>
    </row>
    <row r="231" spans="3:13" ht="20.1" customHeight="1">
      <c r="C231" s="9"/>
      <c r="D231" s="9"/>
      <c r="E231" s="9"/>
      <c r="F231" s="9"/>
      <c r="G231" s="9"/>
      <c r="H231" s="9"/>
      <c r="I231" s="9"/>
      <c r="J231" s="9"/>
      <c r="K231" s="9"/>
      <c r="L231" s="9"/>
      <c r="M231" s="9"/>
    </row>
    <row r="232" spans="3:13" ht="20.1" customHeight="1">
      <c r="C232" s="9"/>
      <c r="D232" s="9"/>
      <c r="E232" s="9"/>
      <c r="F232" s="9"/>
      <c r="G232" s="9"/>
      <c r="H232" s="9"/>
      <c r="I232" s="9"/>
      <c r="J232" s="9"/>
      <c r="K232" s="9"/>
      <c r="L232" s="9"/>
      <c r="M232" s="9"/>
    </row>
    <row r="233" spans="3:13" ht="20.1" customHeight="1">
      <c r="C233" s="9"/>
      <c r="D233" s="9"/>
      <c r="E233" s="9"/>
      <c r="F233" s="9"/>
      <c r="G233" s="9"/>
      <c r="H233" s="9"/>
      <c r="I233" s="9"/>
      <c r="J233" s="9"/>
      <c r="K233" s="9"/>
      <c r="L233" s="9"/>
      <c r="M233" s="9"/>
    </row>
    <row r="234" spans="3:13" ht="20.1" customHeight="1">
      <c r="C234" s="9"/>
      <c r="D234" s="9"/>
      <c r="E234" s="9"/>
      <c r="F234" s="9"/>
      <c r="G234" s="9"/>
      <c r="H234" s="9"/>
      <c r="I234" s="9"/>
      <c r="J234" s="9"/>
      <c r="K234" s="9"/>
      <c r="L234" s="9"/>
      <c r="M234" s="9"/>
    </row>
    <row r="235" spans="3:13" ht="20.1" customHeight="1">
      <c r="C235" s="9"/>
      <c r="D235" s="9"/>
      <c r="E235" s="9"/>
      <c r="F235" s="9"/>
      <c r="G235" s="9"/>
      <c r="H235" s="9"/>
      <c r="I235" s="9"/>
      <c r="J235" s="9"/>
      <c r="K235" s="9"/>
      <c r="L235" s="9"/>
      <c r="M235" s="9"/>
    </row>
    <row r="236" spans="3:13" ht="20.1" customHeight="1">
      <c r="C236" s="9"/>
      <c r="D236" s="9"/>
      <c r="E236" s="9"/>
      <c r="F236" s="9"/>
      <c r="G236" s="9"/>
      <c r="H236" s="9"/>
      <c r="I236" s="9"/>
      <c r="J236" s="9"/>
      <c r="K236" s="9"/>
      <c r="L236" s="9"/>
      <c r="M236" s="9"/>
    </row>
    <row r="237" spans="3:13" ht="20.1" customHeight="1">
      <c r="C237" s="9"/>
      <c r="D237" s="9"/>
      <c r="E237" s="9"/>
      <c r="F237" s="9"/>
      <c r="G237" s="9"/>
      <c r="H237" s="9"/>
      <c r="I237" s="9"/>
      <c r="J237" s="9"/>
      <c r="K237" s="9"/>
      <c r="L237" s="9"/>
      <c r="M237" s="9"/>
    </row>
    <row r="238" spans="3:13" ht="20.1" customHeight="1">
      <c r="C238" s="9"/>
      <c r="D238" s="9"/>
      <c r="E238" s="9"/>
      <c r="F238" s="9"/>
      <c r="G238" s="9"/>
      <c r="H238" s="9"/>
      <c r="I238" s="9"/>
      <c r="J238" s="9"/>
      <c r="K238" s="9"/>
      <c r="L238" s="9"/>
      <c r="M238" s="9"/>
    </row>
    <row r="239" spans="3:13" ht="20.1" customHeight="1">
      <c r="C239" s="9"/>
      <c r="D239" s="9"/>
      <c r="E239" s="9"/>
      <c r="F239" s="9"/>
      <c r="G239" s="9"/>
      <c r="H239" s="9"/>
      <c r="I239" s="9"/>
      <c r="J239" s="9"/>
      <c r="K239" s="9"/>
      <c r="L239" s="9"/>
      <c r="M239" s="9"/>
    </row>
    <row r="240" spans="3:13" ht="20.1" customHeight="1">
      <c r="C240" s="9"/>
      <c r="D240" s="9"/>
      <c r="E240" s="9"/>
      <c r="F240" s="9"/>
      <c r="G240" s="9"/>
      <c r="H240" s="9"/>
      <c r="I240" s="9"/>
      <c r="J240" s="9"/>
      <c r="K240" s="9"/>
      <c r="L240" s="9"/>
      <c r="M240" s="9"/>
    </row>
    <row r="241" spans="3:13" ht="20.1" customHeight="1">
      <c r="C241" s="9"/>
      <c r="D241" s="9"/>
      <c r="E241" s="9"/>
      <c r="F241" s="9"/>
      <c r="G241" s="9"/>
      <c r="H241" s="9"/>
      <c r="I241" s="9"/>
      <c r="J241" s="9"/>
      <c r="K241" s="9"/>
      <c r="L241" s="9"/>
      <c r="M241" s="9"/>
    </row>
    <row r="242" spans="3:13" ht="20.1" customHeight="1">
      <c r="C242" s="9"/>
      <c r="D242" s="9"/>
      <c r="E242" s="9"/>
      <c r="F242" s="9"/>
      <c r="G242" s="9"/>
      <c r="H242" s="9"/>
      <c r="I242" s="9"/>
      <c r="J242" s="9"/>
      <c r="K242" s="9"/>
      <c r="L242" s="9"/>
      <c r="M242" s="9"/>
    </row>
    <row r="243" spans="3:13" ht="20.1" customHeight="1">
      <c r="C243" s="9"/>
      <c r="D243" s="9"/>
      <c r="E243" s="9"/>
      <c r="F243" s="9"/>
      <c r="G243" s="9"/>
      <c r="H243" s="9"/>
      <c r="I243" s="9"/>
      <c r="J243" s="9"/>
      <c r="K243" s="9"/>
      <c r="L243" s="9"/>
      <c r="M243" s="9"/>
    </row>
    <row r="244" spans="3:13" ht="20.1" customHeight="1">
      <c r="C244" s="9"/>
      <c r="D244" s="9"/>
      <c r="E244" s="9"/>
      <c r="F244" s="9"/>
      <c r="G244" s="9"/>
      <c r="H244" s="9"/>
      <c r="I244" s="9"/>
      <c r="J244" s="9"/>
      <c r="K244" s="9"/>
      <c r="L244" s="9"/>
      <c r="M244" s="9"/>
    </row>
    <row r="245" spans="3:13" ht="20.1" customHeight="1">
      <c r="C245" s="9"/>
      <c r="D245" s="9"/>
      <c r="E245" s="9"/>
      <c r="F245" s="9"/>
      <c r="G245" s="9"/>
      <c r="H245" s="9"/>
      <c r="I245" s="9"/>
      <c r="J245" s="9"/>
      <c r="K245" s="9"/>
      <c r="L245" s="9"/>
      <c r="M245" s="9"/>
    </row>
    <row r="246" spans="3:13" ht="20.1" customHeight="1">
      <c r="C246" s="9"/>
      <c r="D246" s="9"/>
      <c r="E246" s="9"/>
      <c r="F246" s="9"/>
      <c r="G246" s="9"/>
      <c r="H246" s="9"/>
      <c r="I246" s="9"/>
      <c r="J246" s="9"/>
      <c r="K246" s="9"/>
      <c r="L246" s="9"/>
      <c r="M246" s="9"/>
    </row>
    <row r="247" spans="3:13" ht="20.1" customHeight="1">
      <c r="C247" s="9"/>
      <c r="D247" s="9"/>
      <c r="E247" s="9"/>
      <c r="F247" s="9"/>
      <c r="G247" s="9"/>
      <c r="H247" s="9"/>
      <c r="I247" s="9"/>
      <c r="J247" s="9"/>
      <c r="K247" s="9"/>
      <c r="L247" s="9"/>
      <c r="M247" s="9"/>
    </row>
    <row r="248" spans="3:13" ht="20.1" customHeight="1">
      <c r="C248" s="9"/>
      <c r="D248" s="9"/>
      <c r="E248" s="9"/>
      <c r="F248" s="9"/>
      <c r="G248" s="9"/>
      <c r="H248" s="9"/>
      <c r="I248" s="9"/>
      <c r="J248" s="9"/>
      <c r="K248" s="9"/>
      <c r="L248" s="9"/>
      <c r="M248" s="9"/>
    </row>
    <row r="249" spans="3:13" ht="20.1" customHeight="1">
      <c r="C249" s="9"/>
      <c r="D249" s="9"/>
      <c r="E249" s="9"/>
      <c r="F249" s="9"/>
      <c r="G249" s="9"/>
      <c r="H249" s="9"/>
      <c r="I249" s="9"/>
      <c r="J249" s="9"/>
      <c r="K249" s="9"/>
      <c r="L249" s="9"/>
      <c r="M249" s="9"/>
    </row>
    <row r="250" spans="3:13" ht="20.1" customHeight="1">
      <c r="C250" s="9"/>
      <c r="D250" s="9"/>
      <c r="E250" s="9"/>
      <c r="F250" s="9"/>
      <c r="G250" s="9"/>
      <c r="H250" s="9"/>
      <c r="I250" s="9"/>
      <c r="J250" s="9"/>
      <c r="K250" s="9"/>
      <c r="L250" s="9"/>
      <c r="M250" s="9"/>
    </row>
    <row r="251" spans="3:13" ht="20.1" customHeight="1">
      <c r="C251" s="9"/>
      <c r="D251" s="9"/>
      <c r="E251" s="9"/>
      <c r="F251" s="9"/>
      <c r="G251" s="9"/>
      <c r="H251" s="9"/>
      <c r="I251" s="9"/>
      <c r="J251" s="9"/>
      <c r="K251" s="9"/>
      <c r="L251" s="9"/>
      <c r="M251" s="9"/>
    </row>
    <row r="252" spans="3:13" ht="20.1" customHeight="1">
      <c r="C252" s="9"/>
      <c r="D252" s="9"/>
      <c r="E252" s="9"/>
      <c r="F252" s="9"/>
      <c r="G252" s="9"/>
      <c r="H252" s="9"/>
      <c r="I252" s="9"/>
      <c r="J252" s="9"/>
      <c r="K252" s="9"/>
      <c r="L252" s="9"/>
      <c r="M252" s="9"/>
    </row>
    <row r="253" spans="3:13" ht="20.1" customHeight="1">
      <c r="C253" s="9"/>
      <c r="D253" s="9"/>
      <c r="E253" s="9"/>
      <c r="F253" s="9"/>
      <c r="G253" s="9"/>
      <c r="H253" s="9"/>
      <c r="I253" s="9"/>
      <c r="J253" s="9"/>
      <c r="K253" s="9"/>
      <c r="L253" s="9"/>
      <c r="M253" s="9"/>
    </row>
    <row r="254" spans="3:13" ht="20.1" customHeight="1">
      <c r="C254" s="9"/>
      <c r="D254" s="9"/>
      <c r="E254" s="9"/>
      <c r="F254" s="9"/>
      <c r="G254" s="9"/>
      <c r="H254" s="9"/>
      <c r="I254" s="9"/>
      <c r="J254" s="9"/>
      <c r="K254" s="9"/>
      <c r="L254" s="9"/>
      <c r="M254" s="9"/>
    </row>
    <row r="255" spans="3:13" ht="20.1" customHeight="1">
      <c r="C255" s="9"/>
      <c r="D255" s="9"/>
      <c r="E255" s="9"/>
      <c r="F255" s="9"/>
      <c r="G255" s="9"/>
      <c r="H255" s="9"/>
      <c r="I255" s="9"/>
      <c r="J255" s="9"/>
      <c r="K255" s="9"/>
      <c r="L255" s="9"/>
      <c r="M255" s="9"/>
    </row>
    <row r="256" spans="3:13" ht="20.1" customHeight="1">
      <c r="C256" s="9"/>
      <c r="D256" s="9"/>
      <c r="E256" s="9"/>
      <c r="F256" s="9"/>
      <c r="G256" s="9"/>
      <c r="H256" s="9"/>
      <c r="I256" s="9"/>
      <c r="J256" s="9"/>
      <c r="K256" s="9"/>
      <c r="L256" s="9"/>
      <c r="M256" s="9"/>
    </row>
    <row r="257" spans="3:13" ht="20.1" customHeight="1">
      <c r="C257" s="9"/>
      <c r="D257" s="9"/>
      <c r="E257" s="9"/>
      <c r="F257" s="9"/>
      <c r="G257" s="9"/>
      <c r="H257" s="9"/>
      <c r="I257" s="9"/>
      <c r="J257" s="9"/>
      <c r="K257" s="9"/>
      <c r="L257" s="9"/>
      <c r="M257" s="9"/>
    </row>
    <row r="258" spans="3:13" ht="20.1" customHeight="1">
      <c r="C258" s="9"/>
      <c r="D258" s="9"/>
      <c r="E258" s="9"/>
      <c r="F258" s="9"/>
      <c r="G258" s="9"/>
      <c r="H258" s="9"/>
      <c r="I258" s="9"/>
      <c r="J258" s="9"/>
      <c r="K258" s="9"/>
      <c r="L258" s="9"/>
      <c r="M258" s="9"/>
    </row>
    <row r="259" spans="3:13" ht="20.1" customHeight="1">
      <c r="C259" s="9"/>
      <c r="D259" s="9"/>
      <c r="E259" s="9"/>
      <c r="F259" s="9"/>
      <c r="G259" s="9"/>
      <c r="H259" s="9"/>
      <c r="I259" s="9"/>
      <c r="J259" s="9"/>
      <c r="K259" s="9"/>
      <c r="L259" s="9"/>
      <c r="M259" s="9"/>
    </row>
    <row r="260" spans="3:13" ht="20.1" customHeight="1">
      <c r="C260" s="9"/>
      <c r="D260" s="9"/>
      <c r="E260" s="9"/>
      <c r="F260" s="9"/>
      <c r="G260" s="9"/>
      <c r="H260" s="9"/>
      <c r="I260" s="9"/>
      <c r="J260" s="9"/>
      <c r="K260" s="9"/>
      <c r="L260" s="9"/>
      <c r="M260" s="9"/>
    </row>
    <row r="261" spans="3:13" ht="20.1" customHeight="1">
      <c r="C261" s="9"/>
      <c r="D261" s="9"/>
      <c r="E261" s="9"/>
      <c r="F261" s="9"/>
      <c r="G261" s="9"/>
      <c r="H261" s="9"/>
      <c r="I261" s="9"/>
      <c r="J261" s="9"/>
      <c r="K261" s="9"/>
      <c r="L261" s="9"/>
      <c r="M261" s="9"/>
    </row>
    <row r="262" spans="3:13" ht="20.1" customHeight="1">
      <c r="C262" s="9"/>
      <c r="D262" s="9"/>
      <c r="E262" s="9"/>
      <c r="F262" s="9"/>
      <c r="G262" s="9"/>
      <c r="H262" s="9"/>
      <c r="I262" s="9"/>
      <c r="J262" s="9"/>
      <c r="K262" s="9"/>
      <c r="L262" s="9"/>
      <c r="M262" s="9"/>
    </row>
    <row r="263" spans="3:13" ht="20.1" customHeight="1">
      <c r="C263" s="9"/>
      <c r="D263" s="9"/>
      <c r="E263" s="9"/>
      <c r="F263" s="9"/>
      <c r="G263" s="9"/>
      <c r="H263" s="9"/>
      <c r="I263" s="9"/>
      <c r="J263" s="9"/>
      <c r="K263" s="9"/>
      <c r="L263" s="9"/>
      <c r="M263" s="9"/>
    </row>
    <row r="264" spans="3:13" ht="20.1" customHeight="1">
      <c r="C264" s="9"/>
      <c r="D264" s="9"/>
      <c r="E264" s="9"/>
      <c r="F264" s="9"/>
      <c r="G264" s="9"/>
      <c r="H264" s="9"/>
      <c r="I264" s="9"/>
      <c r="J264" s="9"/>
      <c r="K264" s="9"/>
      <c r="L264" s="9"/>
      <c r="M264" s="9"/>
    </row>
    <row r="265" spans="3:13" ht="20.1" customHeight="1">
      <c r="C265" s="9"/>
      <c r="D265" s="9"/>
      <c r="E265" s="9"/>
      <c r="F265" s="9"/>
      <c r="G265" s="9"/>
      <c r="H265" s="9"/>
      <c r="I265" s="9"/>
      <c r="J265" s="9"/>
      <c r="K265" s="9"/>
      <c r="L265" s="9"/>
      <c r="M265" s="9"/>
    </row>
    <row r="266" spans="3:13" ht="20.1" customHeight="1">
      <c r="C266" s="9"/>
      <c r="D266" s="9"/>
      <c r="E266" s="9"/>
      <c r="F266" s="9"/>
      <c r="G266" s="9"/>
      <c r="H266" s="9"/>
      <c r="I266" s="9"/>
      <c r="J266" s="9"/>
      <c r="K266" s="9"/>
      <c r="L266" s="9"/>
      <c r="M266" s="9"/>
    </row>
    <row r="267" spans="3:13" ht="20.1" customHeight="1">
      <c r="C267" s="9"/>
      <c r="D267" s="9"/>
      <c r="E267" s="9"/>
      <c r="F267" s="9"/>
      <c r="G267" s="9"/>
      <c r="H267" s="9"/>
      <c r="I267" s="9"/>
      <c r="J267" s="9"/>
      <c r="K267" s="9"/>
      <c r="L267" s="9"/>
      <c r="M267" s="9"/>
    </row>
    <row r="268" spans="3:13" ht="20.1" customHeight="1">
      <c r="C268" s="9"/>
      <c r="D268" s="9"/>
      <c r="E268" s="9"/>
      <c r="F268" s="9"/>
      <c r="G268" s="9"/>
      <c r="H268" s="9"/>
      <c r="I268" s="9"/>
      <c r="J268" s="9"/>
      <c r="K268" s="9"/>
      <c r="L268" s="9"/>
      <c r="M268" s="9"/>
    </row>
    <row r="269" spans="3:13" ht="20.1" customHeight="1">
      <c r="C269" s="9"/>
      <c r="D269" s="9"/>
      <c r="E269" s="9"/>
      <c r="F269" s="9"/>
      <c r="G269" s="9"/>
      <c r="H269" s="9"/>
      <c r="I269" s="9"/>
      <c r="J269" s="9"/>
      <c r="K269" s="9"/>
      <c r="L269" s="9"/>
      <c r="M269" s="9"/>
    </row>
    <row r="270" spans="3:13" ht="20.1" customHeight="1">
      <c r="C270" s="9"/>
      <c r="D270" s="9"/>
      <c r="E270" s="9"/>
      <c r="F270" s="9"/>
      <c r="G270" s="9"/>
      <c r="H270" s="9"/>
      <c r="I270" s="9"/>
      <c r="J270" s="9"/>
      <c r="K270" s="9"/>
      <c r="L270" s="9"/>
      <c r="M270" s="9"/>
    </row>
    <row r="271" spans="3:13" ht="20.1" customHeight="1">
      <c r="C271" s="9"/>
      <c r="D271" s="9"/>
      <c r="E271" s="9"/>
      <c r="F271" s="9"/>
      <c r="G271" s="9"/>
      <c r="H271" s="9"/>
      <c r="I271" s="9"/>
      <c r="J271" s="9"/>
      <c r="K271" s="9"/>
      <c r="L271" s="9"/>
      <c r="M271" s="9"/>
    </row>
    <row r="272" spans="3:13" ht="20.1" customHeight="1">
      <c r="C272" s="9"/>
      <c r="D272" s="9"/>
      <c r="E272" s="9"/>
      <c r="F272" s="9"/>
      <c r="G272" s="9"/>
      <c r="H272" s="9"/>
      <c r="I272" s="9"/>
      <c r="J272" s="9"/>
      <c r="K272" s="9"/>
      <c r="L272" s="9"/>
      <c r="M272" s="9"/>
    </row>
    <row r="273" spans="3:13" ht="20.1" customHeight="1">
      <c r="C273" s="9"/>
      <c r="D273" s="9"/>
      <c r="E273" s="9"/>
      <c r="F273" s="9"/>
      <c r="G273" s="9"/>
      <c r="H273" s="9"/>
      <c r="I273" s="9"/>
      <c r="J273" s="9"/>
      <c r="K273" s="9"/>
      <c r="L273" s="9"/>
      <c r="M273" s="9"/>
    </row>
    <row r="274" spans="3:13" ht="20.1" customHeight="1">
      <c r="C274" s="9"/>
      <c r="D274" s="9"/>
      <c r="E274" s="9"/>
      <c r="F274" s="9"/>
      <c r="G274" s="9"/>
      <c r="H274" s="9"/>
      <c r="I274" s="9"/>
      <c r="J274" s="9"/>
      <c r="K274" s="9"/>
      <c r="L274" s="9"/>
      <c r="M274" s="9"/>
    </row>
    <row r="275" spans="3:13" ht="20.1" customHeight="1">
      <c r="C275" s="9"/>
      <c r="D275" s="9"/>
      <c r="E275" s="9"/>
      <c r="F275" s="9"/>
      <c r="G275" s="9"/>
      <c r="H275" s="9"/>
      <c r="I275" s="9"/>
      <c r="J275" s="9"/>
      <c r="K275" s="9"/>
      <c r="L275" s="9"/>
      <c r="M275" s="9"/>
    </row>
    <row r="276" spans="3:13" ht="20.1" customHeight="1">
      <c r="C276" s="9"/>
      <c r="D276" s="9"/>
      <c r="E276" s="9"/>
      <c r="F276" s="9"/>
      <c r="G276" s="9"/>
      <c r="H276" s="9"/>
      <c r="I276" s="9"/>
      <c r="J276" s="9"/>
      <c r="K276" s="9"/>
      <c r="L276" s="9"/>
      <c r="M276" s="9"/>
    </row>
    <row r="277" spans="3:13" ht="20.1" customHeight="1">
      <c r="C277" s="9"/>
      <c r="D277" s="9"/>
      <c r="E277" s="9"/>
      <c r="F277" s="9"/>
      <c r="G277" s="9"/>
      <c r="H277" s="9"/>
      <c r="I277" s="9"/>
      <c r="J277" s="9"/>
      <c r="K277" s="9"/>
      <c r="L277" s="9"/>
      <c r="M277" s="9"/>
    </row>
    <row r="278" spans="3:13" ht="20.1" customHeight="1">
      <c r="C278" s="9"/>
      <c r="D278" s="9"/>
      <c r="E278" s="9"/>
      <c r="F278" s="9"/>
      <c r="G278" s="9"/>
      <c r="H278" s="9"/>
      <c r="I278" s="9"/>
      <c r="J278" s="9"/>
      <c r="K278" s="9"/>
      <c r="L278" s="9"/>
      <c r="M278" s="9"/>
    </row>
    <row r="279" spans="3:13" ht="20.1" customHeight="1">
      <c r="C279" s="9"/>
      <c r="D279" s="9"/>
      <c r="E279" s="9"/>
      <c r="F279" s="9"/>
      <c r="G279" s="9"/>
      <c r="H279" s="9"/>
      <c r="I279" s="9"/>
      <c r="J279" s="9"/>
      <c r="K279" s="9"/>
      <c r="L279" s="9"/>
      <c r="M279" s="9"/>
    </row>
    <row r="280" spans="3:13" ht="20.1" customHeight="1">
      <c r="C280" s="9"/>
      <c r="D280" s="9"/>
      <c r="E280" s="9"/>
      <c r="F280" s="9"/>
      <c r="G280" s="9"/>
      <c r="H280" s="9"/>
      <c r="I280" s="9"/>
      <c r="J280" s="9"/>
      <c r="K280" s="9"/>
      <c r="L280" s="9"/>
      <c r="M280" s="9"/>
    </row>
    <row r="281" spans="3:13" ht="20.1" customHeight="1">
      <c r="C281" s="9"/>
      <c r="D281" s="9"/>
      <c r="E281" s="9"/>
      <c r="F281" s="9"/>
      <c r="G281" s="9"/>
      <c r="H281" s="9"/>
      <c r="I281" s="9"/>
      <c r="J281" s="9"/>
      <c r="K281" s="9"/>
      <c r="L281" s="9"/>
      <c r="M281" s="9"/>
    </row>
    <row r="282" spans="3:13" ht="20.1" customHeight="1">
      <c r="C282" s="9"/>
      <c r="D282" s="9"/>
      <c r="E282" s="9"/>
      <c r="F282" s="9"/>
      <c r="G282" s="9"/>
      <c r="H282" s="9"/>
      <c r="I282" s="9"/>
      <c r="J282" s="9"/>
      <c r="K282" s="9"/>
      <c r="L282" s="9"/>
      <c r="M282" s="9"/>
    </row>
    <row r="283" spans="3:13" ht="20.1" customHeight="1">
      <c r="C283" s="9"/>
      <c r="D283" s="9"/>
      <c r="E283" s="9"/>
      <c r="F283" s="9"/>
      <c r="G283" s="9"/>
      <c r="H283" s="9"/>
      <c r="I283" s="9"/>
      <c r="J283" s="9"/>
      <c r="K283" s="9"/>
      <c r="L283" s="9"/>
      <c r="M283" s="9"/>
    </row>
    <row r="284" spans="3:13" ht="20.1" customHeight="1">
      <c r="C284" s="9"/>
      <c r="D284" s="9"/>
      <c r="E284" s="9"/>
      <c r="F284" s="9"/>
      <c r="G284" s="9"/>
      <c r="H284" s="9"/>
      <c r="I284" s="9"/>
      <c r="J284" s="9"/>
      <c r="K284" s="9"/>
      <c r="L284" s="9"/>
      <c r="M284" s="9"/>
    </row>
    <row r="285" spans="3:13" ht="20.1" customHeight="1">
      <c r="C285" s="9"/>
      <c r="D285" s="9"/>
      <c r="E285" s="9"/>
      <c r="F285" s="9"/>
      <c r="G285" s="9"/>
      <c r="H285" s="9"/>
      <c r="I285" s="9"/>
      <c r="J285" s="9"/>
      <c r="K285" s="9"/>
      <c r="L285" s="9"/>
      <c r="M285" s="9"/>
    </row>
    <row r="286" spans="3:13" ht="20.1" customHeight="1">
      <c r="C286" s="9"/>
      <c r="D286" s="9"/>
      <c r="E286" s="9"/>
      <c r="F286" s="9"/>
      <c r="G286" s="9"/>
      <c r="H286" s="9"/>
      <c r="I286" s="9"/>
      <c r="J286" s="9"/>
      <c r="K286" s="9"/>
      <c r="L286" s="9"/>
      <c r="M286" s="9"/>
    </row>
    <row r="287" spans="3:13" ht="20.1" customHeight="1">
      <c r="C287" s="9"/>
      <c r="D287" s="9"/>
      <c r="E287" s="9"/>
      <c r="F287" s="9"/>
      <c r="G287" s="9"/>
      <c r="H287" s="9"/>
      <c r="I287" s="9"/>
      <c r="J287" s="9"/>
      <c r="K287" s="9"/>
      <c r="L287" s="9"/>
      <c r="M287" s="9"/>
    </row>
    <row r="288" spans="3:13" ht="20.1" customHeight="1">
      <c r="C288" s="9"/>
      <c r="D288" s="9"/>
      <c r="E288" s="9"/>
      <c r="F288" s="9"/>
      <c r="G288" s="9"/>
      <c r="H288" s="9"/>
      <c r="I288" s="9"/>
      <c r="J288" s="9"/>
      <c r="K288" s="9"/>
      <c r="L288" s="9"/>
      <c r="M288" s="9"/>
    </row>
    <row r="289" spans="3:13" ht="20.1" customHeight="1">
      <c r="C289" s="9"/>
      <c r="D289" s="9"/>
      <c r="E289" s="9"/>
      <c r="F289" s="9"/>
      <c r="G289" s="9"/>
      <c r="H289" s="9"/>
      <c r="I289" s="9"/>
      <c r="J289" s="9"/>
      <c r="K289" s="9"/>
      <c r="L289" s="9"/>
      <c r="M289" s="9"/>
    </row>
    <row r="290" spans="3:13" ht="20.1" customHeight="1">
      <c r="C290" s="9"/>
      <c r="D290" s="9"/>
      <c r="E290" s="9"/>
      <c r="F290" s="9"/>
      <c r="G290" s="9"/>
      <c r="H290" s="9"/>
      <c r="I290" s="9"/>
      <c r="J290" s="9"/>
      <c r="K290" s="9"/>
      <c r="L290" s="9"/>
      <c r="M290" s="9"/>
    </row>
    <row r="291" spans="3:13" ht="20.1" customHeight="1">
      <c r="C291" s="9"/>
      <c r="D291" s="9"/>
      <c r="E291" s="9"/>
      <c r="F291" s="9"/>
      <c r="G291" s="9"/>
      <c r="H291" s="9"/>
      <c r="I291" s="9"/>
      <c r="J291" s="9"/>
      <c r="K291" s="9"/>
      <c r="L291" s="9"/>
      <c r="M291" s="9"/>
    </row>
    <row r="292" spans="3:13" ht="20.1" customHeight="1">
      <c r="C292" s="9"/>
      <c r="D292" s="9"/>
      <c r="E292" s="9"/>
      <c r="F292" s="9"/>
      <c r="G292" s="9"/>
      <c r="H292" s="9"/>
      <c r="I292" s="9"/>
      <c r="J292" s="9"/>
      <c r="K292" s="9"/>
      <c r="L292" s="9"/>
      <c r="M292" s="9"/>
    </row>
    <row r="293" spans="3:13" ht="20.1" customHeight="1">
      <c r="C293" s="9"/>
      <c r="D293" s="9"/>
      <c r="E293" s="9"/>
      <c r="F293" s="9"/>
      <c r="G293" s="9"/>
      <c r="H293" s="9"/>
      <c r="I293" s="9"/>
      <c r="J293" s="9"/>
      <c r="K293" s="9"/>
      <c r="L293" s="9"/>
      <c r="M293" s="9"/>
    </row>
    <row r="294" spans="3:13" ht="20.1" customHeight="1">
      <c r="C294" s="9"/>
      <c r="D294" s="9"/>
      <c r="E294" s="9"/>
      <c r="F294" s="9"/>
      <c r="G294" s="9"/>
      <c r="H294" s="9"/>
      <c r="I294" s="9"/>
      <c r="J294" s="9"/>
      <c r="K294" s="9"/>
      <c r="L294" s="9"/>
      <c r="M294" s="9"/>
    </row>
    <row r="295" spans="3:13" ht="20.1" customHeight="1">
      <c r="C295" s="9"/>
      <c r="D295" s="9"/>
      <c r="E295" s="9"/>
      <c r="F295" s="9"/>
      <c r="G295" s="9"/>
      <c r="H295" s="9"/>
      <c r="I295" s="9"/>
      <c r="J295" s="9"/>
      <c r="K295" s="9"/>
      <c r="L295" s="9"/>
      <c r="M295" s="9"/>
    </row>
    <row r="296" spans="3:13" ht="20.1" customHeight="1">
      <c r="C296" s="9"/>
      <c r="D296" s="9"/>
      <c r="E296" s="9"/>
      <c r="F296" s="9"/>
      <c r="G296" s="9"/>
      <c r="H296" s="9"/>
      <c r="I296" s="9"/>
      <c r="J296" s="9"/>
      <c r="K296" s="9"/>
      <c r="L296" s="9"/>
      <c r="M296" s="9"/>
    </row>
    <row r="297" spans="3:13" ht="20.1" customHeight="1">
      <c r="C297" s="9"/>
      <c r="D297" s="9"/>
      <c r="E297" s="9"/>
      <c r="F297" s="9"/>
      <c r="G297" s="9"/>
      <c r="H297" s="9"/>
      <c r="I297" s="9"/>
      <c r="J297" s="9"/>
      <c r="K297" s="9"/>
      <c r="L297" s="9"/>
      <c r="M297" s="9"/>
    </row>
    <row r="298" spans="3:13" ht="20.1" customHeight="1">
      <c r="C298" s="9"/>
      <c r="D298" s="9"/>
      <c r="E298" s="9"/>
      <c r="F298" s="9"/>
      <c r="G298" s="9"/>
      <c r="H298" s="9"/>
      <c r="I298" s="9"/>
      <c r="J298" s="9"/>
      <c r="K298" s="9"/>
      <c r="L298" s="9"/>
      <c r="M298" s="9"/>
    </row>
    <row r="299" spans="3:13" ht="20.1" customHeight="1">
      <c r="C299" s="9"/>
      <c r="D299" s="9"/>
      <c r="E299" s="9"/>
      <c r="F299" s="9"/>
      <c r="G299" s="9"/>
      <c r="H299" s="9"/>
      <c r="I299" s="9"/>
      <c r="J299" s="9"/>
      <c r="K299" s="9"/>
      <c r="L299" s="9"/>
      <c r="M299" s="9"/>
    </row>
    <row r="300" spans="3:13" ht="20.1" customHeight="1">
      <c r="C300" s="9"/>
      <c r="D300" s="9"/>
      <c r="E300" s="9"/>
      <c r="F300" s="9"/>
      <c r="G300" s="9"/>
      <c r="H300" s="9"/>
      <c r="I300" s="9"/>
      <c r="J300" s="9"/>
      <c r="K300" s="9"/>
      <c r="L300" s="9"/>
      <c r="M300" s="9"/>
    </row>
    <row r="301" spans="3:13" ht="20.1" customHeight="1">
      <c r="C301" s="9"/>
      <c r="D301" s="9"/>
      <c r="E301" s="9"/>
      <c r="F301" s="9"/>
      <c r="G301" s="9"/>
      <c r="H301" s="9"/>
      <c r="I301" s="9"/>
      <c r="J301" s="9"/>
      <c r="K301" s="9"/>
      <c r="L301" s="9"/>
      <c r="M301" s="9"/>
    </row>
    <row r="302" spans="3:13" ht="20.1" customHeight="1">
      <c r="C302" s="9"/>
      <c r="D302" s="9"/>
      <c r="E302" s="9"/>
      <c r="F302" s="9"/>
      <c r="G302" s="9"/>
      <c r="H302" s="9"/>
      <c r="I302" s="9"/>
      <c r="J302" s="9"/>
      <c r="K302" s="9"/>
      <c r="L302" s="9"/>
      <c r="M302" s="9"/>
    </row>
    <row r="303" spans="3:13" ht="20.1" customHeight="1">
      <c r="C303" s="9"/>
      <c r="D303" s="9"/>
      <c r="E303" s="9"/>
      <c r="F303" s="9"/>
      <c r="G303" s="9"/>
      <c r="H303" s="9"/>
      <c r="I303" s="9"/>
      <c r="J303" s="9"/>
      <c r="K303" s="9"/>
      <c r="L303" s="9"/>
      <c r="M303" s="9"/>
    </row>
    <row r="304" spans="3:13" ht="20.1" customHeight="1">
      <c r="C304" s="9"/>
      <c r="D304" s="9"/>
      <c r="E304" s="9"/>
      <c r="F304" s="9"/>
      <c r="G304" s="9"/>
      <c r="H304" s="9"/>
      <c r="I304" s="9"/>
      <c r="J304" s="9"/>
      <c r="K304" s="9"/>
      <c r="L304" s="9"/>
      <c r="M304" s="9"/>
    </row>
    <row r="305" spans="3:13" ht="20.1" customHeight="1">
      <c r="C305" s="9"/>
      <c r="D305" s="9"/>
      <c r="E305" s="9"/>
      <c r="F305" s="9"/>
      <c r="G305" s="9"/>
      <c r="H305" s="9"/>
      <c r="I305" s="9"/>
      <c r="J305" s="9"/>
      <c r="K305" s="9"/>
      <c r="L305" s="9"/>
      <c r="M305" s="9"/>
    </row>
    <row r="306" spans="3:13" ht="20.1" customHeight="1">
      <c r="C306" s="9"/>
      <c r="D306" s="9"/>
      <c r="E306" s="9"/>
      <c r="F306" s="9"/>
      <c r="G306" s="9"/>
      <c r="H306" s="9"/>
      <c r="I306" s="9"/>
      <c r="J306" s="9"/>
      <c r="K306" s="9"/>
      <c r="L306" s="9"/>
      <c r="M306" s="9"/>
    </row>
    <row r="307" spans="3:13" ht="20.1" customHeight="1">
      <c r="C307" s="9"/>
      <c r="D307" s="9"/>
      <c r="E307" s="9"/>
      <c r="F307" s="9"/>
      <c r="G307" s="9"/>
      <c r="H307" s="9"/>
      <c r="I307" s="9"/>
      <c r="J307" s="9"/>
      <c r="K307" s="9"/>
      <c r="L307" s="9"/>
      <c r="M307" s="9"/>
    </row>
    <row r="308" spans="3:13" ht="20.1" customHeight="1">
      <c r="C308" s="9"/>
      <c r="D308" s="9"/>
      <c r="E308" s="9"/>
      <c r="F308" s="9"/>
      <c r="G308" s="9"/>
      <c r="H308" s="9"/>
      <c r="I308" s="9"/>
      <c r="J308" s="9"/>
      <c r="K308" s="9"/>
      <c r="L308" s="9"/>
      <c r="M308" s="9"/>
    </row>
    <row r="309" spans="3:13" ht="20.1" customHeight="1">
      <c r="C309" s="9"/>
      <c r="D309" s="9"/>
      <c r="E309" s="9"/>
      <c r="F309" s="9"/>
      <c r="G309" s="9"/>
      <c r="H309" s="9"/>
      <c r="I309" s="9"/>
      <c r="J309" s="9"/>
      <c r="K309" s="9"/>
      <c r="L309" s="9"/>
      <c r="M309" s="9"/>
    </row>
    <row r="310" spans="3:13" ht="20.1" customHeight="1">
      <c r="C310" s="9"/>
      <c r="D310" s="9"/>
      <c r="E310" s="9"/>
      <c r="F310" s="9"/>
      <c r="G310" s="9"/>
      <c r="H310" s="9"/>
      <c r="I310" s="9"/>
      <c r="J310" s="9"/>
      <c r="K310" s="9"/>
      <c r="L310" s="9"/>
      <c r="M310" s="9"/>
    </row>
    <row r="311" spans="3:13" ht="20.1" customHeight="1">
      <c r="C311" s="9"/>
      <c r="D311" s="9"/>
      <c r="E311" s="9"/>
      <c r="F311" s="9"/>
      <c r="G311" s="9"/>
      <c r="H311" s="9"/>
      <c r="I311" s="9"/>
      <c r="J311" s="9"/>
      <c r="K311" s="9"/>
      <c r="L311" s="9"/>
      <c r="M311" s="9"/>
    </row>
    <row r="312" spans="3:13" ht="20.1" customHeight="1">
      <c r="C312" s="9"/>
      <c r="D312" s="9"/>
      <c r="E312" s="9"/>
      <c r="F312" s="9"/>
      <c r="G312" s="9"/>
      <c r="H312" s="9"/>
      <c r="I312" s="9"/>
      <c r="J312" s="9"/>
      <c r="K312" s="9"/>
      <c r="L312" s="9"/>
      <c r="M312" s="9"/>
    </row>
    <row r="313" spans="3:13" ht="20.1" customHeight="1">
      <c r="C313" s="9"/>
      <c r="D313" s="9"/>
      <c r="E313" s="9"/>
      <c r="F313" s="9"/>
      <c r="G313" s="9"/>
      <c r="H313" s="9"/>
      <c r="I313" s="9"/>
      <c r="J313" s="9"/>
      <c r="K313" s="9"/>
      <c r="L313" s="9"/>
      <c r="M313" s="9"/>
    </row>
    <row r="314" spans="3:13" ht="20.1" customHeight="1">
      <c r="C314" s="9"/>
      <c r="D314" s="9"/>
      <c r="E314" s="9"/>
      <c r="F314" s="9"/>
      <c r="G314" s="9"/>
      <c r="H314" s="9"/>
      <c r="I314" s="9"/>
      <c r="J314" s="9"/>
      <c r="K314" s="9"/>
      <c r="L314" s="9"/>
      <c r="M314" s="9"/>
    </row>
    <row r="315" spans="3:13" ht="20.1" customHeight="1">
      <c r="C315" s="9"/>
      <c r="D315" s="9"/>
      <c r="E315" s="9"/>
      <c r="F315" s="9"/>
      <c r="G315" s="9"/>
      <c r="H315" s="9"/>
      <c r="I315" s="9"/>
      <c r="J315" s="9"/>
      <c r="K315" s="9"/>
      <c r="L315" s="9"/>
      <c r="M315" s="9"/>
    </row>
    <row r="316" spans="3:13" ht="20.1" customHeight="1">
      <c r="C316" s="9"/>
      <c r="D316" s="9"/>
      <c r="E316" s="9"/>
      <c r="F316" s="9"/>
      <c r="G316" s="9"/>
      <c r="H316" s="9"/>
      <c r="I316" s="9"/>
      <c r="J316" s="9"/>
      <c r="K316" s="9"/>
      <c r="L316" s="9"/>
      <c r="M316" s="9"/>
    </row>
    <row r="317" spans="3:13" ht="20.1" customHeight="1">
      <c r="C317" s="9"/>
      <c r="D317" s="9"/>
      <c r="E317" s="9"/>
      <c r="F317" s="9"/>
      <c r="G317" s="9"/>
      <c r="H317" s="9"/>
      <c r="I317" s="9"/>
      <c r="J317" s="9"/>
      <c r="K317" s="9"/>
      <c r="L317" s="9"/>
      <c r="M317" s="9"/>
    </row>
    <row r="318" spans="3:13" ht="20.1" customHeight="1">
      <c r="C318" s="9"/>
      <c r="D318" s="9"/>
      <c r="E318" s="9"/>
      <c r="F318" s="9"/>
      <c r="G318" s="9"/>
      <c r="H318" s="9"/>
      <c r="I318" s="9"/>
      <c r="J318" s="9"/>
      <c r="K318" s="9"/>
      <c r="L318" s="9"/>
      <c r="M318" s="9"/>
    </row>
    <row r="319" spans="3:13" ht="20.1" customHeight="1">
      <c r="C319" s="9"/>
      <c r="D319" s="9"/>
      <c r="E319" s="9"/>
      <c r="F319" s="9"/>
      <c r="G319" s="9"/>
      <c r="H319" s="9"/>
      <c r="I319" s="9"/>
      <c r="J319" s="9"/>
      <c r="K319" s="9"/>
      <c r="L319" s="9"/>
      <c r="M319" s="9"/>
    </row>
    <row r="320" spans="3:13" ht="20.1" customHeight="1">
      <c r="C320" s="9"/>
      <c r="D320" s="9"/>
      <c r="E320" s="9"/>
      <c r="F320" s="9"/>
      <c r="G320" s="9"/>
      <c r="H320" s="9"/>
      <c r="I320" s="9"/>
      <c r="J320" s="9"/>
      <c r="K320" s="9"/>
      <c r="L320" s="9"/>
      <c r="M320" s="9"/>
    </row>
    <row r="321" spans="3:13" ht="20.1" customHeight="1">
      <c r="C321" s="9"/>
      <c r="D321" s="9"/>
      <c r="E321" s="9"/>
      <c r="F321" s="9"/>
      <c r="G321" s="9"/>
      <c r="H321" s="9"/>
      <c r="I321" s="9"/>
      <c r="J321" s="9"/>
      <c r="K321" s="9"/>
      <c r="L321" s="9"/>
      <c r="M321" s="9"/>
    </row>
    <row r="322" spans="3:13" ht="20.1" customHeight="1">
      <c r="C322" s="9"/>
      <c r="D322" s="9"/>
      <c r="E322" s="9"/>
      <c r="F322" s="9"/>
      <c r="G322" s="9"/>
      <c r="H322" s="9"/>
      <c r="I322" s="9"/>
      <c r="J322" s="9"/>
      <c r="K322" s="9"/>
      <c r="L322" s="9"/>
      <c r="M322" s="9"/>
    </row>
    <row r="323" spans="3:13" ht="20.1" customHeight="1">
      <c r="C323" s="9"/>
      <c r="D323" s="9"/>
      <c r="E323" s="9"/>
      <c r="F323" s="9"/>
      <c r="G323" s="9"/>
      <c r="H323" s="9"/>
      <c r="I323" s="9"/>
      <c r="J323" s="9"/>
      <c r="K323" s="9"/>
      <c r="L323" s="9"/>
      <c r="M323" s="9"/>
    </row>
    <row r="324" spans="3:13" ht="20.1" customHeight="1">
      <c r="C324" s="9"/>
      <c r="D324" s="9"/>
      <c r="E324" s="9"/>
      <c r="F324" s="9"/>
      <c r="G324" s="9"/>
      <c r="H324" s="9"/>
      <c r="I324" s="9"/>
      <c r="J324" s="9"/>
      <c r="K324" s="9"/>
      <c r="L324" s="9"/>
      <c r="M324" s="9"/>
    </row>
    <row r="325" spans="3:13" ht="20.1" customHeight="1">
      <c r="C325" s="9"/>
      <c r="D325" s="9"/>
      <c r="E325" s="9"/>
      <c r="F325" s="9"/>
      <c r="G325" s="9"/>
      <c r="H325" s="9"/>
      <c r="I325" s="9"/>
      <c r="J325" s="9"/>
      <c r="K325" s="9"/>
      <c r="L325" s="9"/>
      <c r="M325" s="9"/>
    </row>
    <row r="326" spans="3:13" ht="20.1" customHeight="1">
      <c r="C326" s="9"/>
      <c r="D326" s="9"/>
      <c r="E326" s="9"/>
      <c r="F326" s="9"/>
      <c r="G326" s="9"/>
      <c r="H326" s="9"/>
      <c r="I326" s="9"/>
      <c r="J326" s="9"/>
      <c r="K326" s="9"/>
      <c r="L326" s="9"/>
      <c r="M326" s="9"/>
    </row>
    <row r="327" spans="3:13" ht="20.1" customHeight="1">
      <c r="C327" s="9"/>
      <c r="D327" s="9"/>
      <c r="E327" s="9"/>
      <c r="F327" s="9"/>
      <c r="G327" s="9"/>
      <c r="H327" s="9"/>
      <c r="I327" s="9"/>
      <c r="J327" s="9"/>
      <c r="K327" s="9"/>
      <c r="L327" s="9"/>
      <c r="M327" s="9"/>
    </row>
    <row r="328" spans="3:13" ht="20.1" customHeight="1">
      <c r="C328" s="9"/>
      <c r="D328" s="9"/>
      <c r="E328" s="9"/>
      <c r="F328" s="9"/>
      <c r="G328" s="9"/>
      <c r="H328" s="9"/>
      <c r="I328" s="9"/>
      <c r="J328" s="9"/>
      <c r="K328" s="9"/>
      <c r="L328" s="9"/>
      <c r="M328" s="9"/>
    </row>
    <row r="329" spans="3:13" ht="20.1" customHeight="1">
      <c r="C329" s="9"/>
      <c r="D329" s="9"/>
      <c r="E329" s="9"/>
      <c r="F329" s="9"/>
      <c r="G329" s="9"/>
      <c r="H329" s="9"/>
      <c r="I329" s="9"/>
      <c r="J329" s="9"/>
      <c r="K329" s="9"/>
      <c r="L329" s="9"/>
      <c r="M329" s="9"/>
    </row>
    <row r="330" spans="3:13" ht="20.1" customHeight="1">
      <c r="C330" s="9"/>
      <c r="D330" s="9"/>
      <c r="E330" s="9"/>
      <c r="F330" s="9"/>
      <c r="G330" s="9"/>
      <c r="H330" s="9"/>
      <c r="I330" s="9"/>
      <c r="J330" s="9"/>
      <c r="K330" s="9"/>
      <c r="L330" s="9"/>
      <c r="M330" s="9"/>
    </row>
    <row r="331" spans="3:13" ht="20.1" customHeight="1">
      <c r="C331" s="9"/>
      <c r="D331" s="9"/>
      <c r="E331" s="9"/>
      <c r="F331" s="9"/>
      <c r="G331" s="9"/>
      <c r="H331" s="9"/>
      <c r="I331" s="9"/>
      <c r="J331" s="9"/>
      <c r="K331" s="9"/>
      <c r="L331" s="9"/>
      <c r="M331" s="9"/>
    </row>
    <row r="332" spans="3:13" ht="20.1" customHeight="1">
      <c r="C332" s="9"/>
      <c r="D332" s="9"/>
      <c r="E332" s="9"/>
      <c r="F332" s="9"/>
      <c r="G332" s="9"/>
      <c r="H332" s="9"/>
      <c r="I332" s="9"/>
      <c r="J332" s="9"/>
      <c r="K332" s="9"/>
      <c r="L332" s="9"/>
      <c r="M332" s="9"/>
    </row>
    <row r="333" spans="3:13" ht="20.1" customHeight="1">
      <c r="C333" s="9"/>
      <c r="D333" s="9"/>
      <c r="E333" s="9"/>
      <c r="F333" s="9"/>
      <c r="G333" s="9"/>
      <c r="H333" s="9"/>
      <c r="I333" s="9"/>
      <c r="J333" s="9"/>
      <c r="K333" s="9"/>
      <c r="L333" s="9"/>
      <c r="M333" s="9"/>
    </row>
    <row r="334" spans="3:13" ht="20.1" customHeight="1">
      <c r="C334" s="9"/>
      <c r="D334" s="9"/>
      <c r="E334" s="9"/>
      <c r="F334" s="9"/>
      <c r="G334" s="9"/>
      <c r="H334" s="9"/>
      <c r="I334" s="9"/>
      <c r="J334" s="9"/>
      <c r="K334" s="9"/>
      <c r="L334" s="9"/>
      <c r="M334" s="9"/>
    </row>
    <row r="335" spans="3:13" ht="20.1" customHeight="1">
      <c r="C335" s="9"/>
      <c r="D335" s="9"/>
      <c r="E335" s="9"/>
      <c r="F335" s="9"/>
      <c r="G335" s="9"/>
      <c r="H335" s="9"/>
      <c r="I335" s="9"/>
      <c r="J335" s="9"/>
      <c r="K335" s="9"/>
      <c r="L335" s="9"/>
      <c r="M335" s="9"/>
    </row>
    <row r="336" spans="3:13" ht="20.1" customHeight="1">
      <c r="C336" s="9"/>
      <c r="D336" s="9"/>
      <c r="E336" s="9"/>
      <c r="F336" s="9"/>
      <c r="G336" s="9"/>
      <c r="H336" s="9"/>
      <c r="I336" s="9"/>
      <c r="J336" s="9"/>
      <c r="K336" s="9"/>
      <c r="L336" s="9"/>
      <c r="M336" s="9"/>
    </row>
    <row r="337" spans="3:13" ht="20.1" customHeight="1">
      <c r="C337" s="9"/>
      <c r="D337" s="9"/>
      <c r="E337" s="9"/>
      <c r="F337" s="9"/>
      <c r="G337" s="9"/>
      <c r="H337" s="9"/>
      <c r="I337" s="9"/>
      <c r="J337" s="9"/>
      <c r="K337" s="9"/>
      <c r="L337" s="9"/>
      <c r="M337" s="9"/>
    </row>
    <row r="338" spans="3:13" ht="20.1" customHeight="1">
      <c r="C338" s="9"/>
      <c r="D338" s="9"/>
      <c r="E338" s="9"/>
      <c r="F338" s="9"/>
      <c r="G338" s="9"/>
      <c r="H338" s="9"/>
      <c r="I338" s="9"/>
      <c r="J338" s="9"/>
      <c r="K338" s="9"/>
      <c r="L338" s="9"/>
      <c r="M338" s="9"/>
    </row>
    <row r="339" spans="3:13" ht="20.1" customHeight="1">
      <c r="C339" s="9"/>
      <c r="D339" s="9"/>
      <c r="E339" s="9"/>
      <c r="F339" s="9"/>
      <c r="G339" s="9"/>
      <c r="H339" s="9"/>
      <c r="I339" s="9"/>
      <c r="J339" s="9"/>
      <c r="K339" s="9"/>
      <c r="L339" s="9"/>
      <c r="M339" s="9"/>
    </row>
    <row r="340" spans="3:13" ht="20.1" customHeight="1">
      <c r="C340" s="9"/>
      <c r="D340" s="9"/>
      <c r="E340" s="9"/>
      <c r="F340" s="9"/>
      <c r="G340" s="9"/>
      <c r="H340" s="9"/>
      <c r="I340" s="9"/>
      <c r="J340" s="9"/>
      <c r="K340" s="9"/>
      <c r="L340" s="9"/>
      <c r="M340" s="9"/>
    </row>
    <row r="341" spans="3:13" ht="20.1" customHeight="1">
      <c r="C341" s="9"/>
      <c r="D341" s="9"/>
      <c r="E341" s="9"/>
      <c r="F341" s="9"/>
      <c r="G341" s="9"/>
      <c r="H341" s="9"/>
      <c r="I341" s="9"/>
      <c r="J341" s="9"/>
      <c r="K341" s="9"/>
      <c r="L341" s="9"/>
      <c r="M341" s="9"/>
    </row>
    <row r="342" spans="3:13" ht="20.1" customHeight="1">
      <c r="C342" s="9"/>
      <c r="D342" s="9"/>
      <c r="E342" s="9"/>
      <c r="F342" s="9"/>
      <c r="G342" s="9"/>
      <c r="H342" s="9"/>
      <c r="I342" s="9"/>
      <c r="J342" s="9"/>
      <c r="K342" s="9"/>
      <c r="L342" s="9"/>
      <c r="M342" s="9"/>
    </row>
    <row r="343" spans="3:13" ht="20.1" customHeight="1">
      <c r="C343" s="9"/>
      <c r="D343" s="9"/>
      <c r="E343" s="9"/>
      <c r="F343" s="9"/>
      <c r="G343" s="9"/>
      <c r="H343" s="9"/>
      <c r="I343" s="9"/>
      <c r="J343" s="9"/>
      <c r="K343" s="9"/>
      <c r="L343" s="9"/>
      <c r="M343" s="9"/>
    </row>
    <row r="344" spans="3:13" ht="20.1" customHeight="1">
      <c r="C344" s="9"/>
      <c r="D344" s="9"/>
      <c r="E344" s="9"/>
      <c r="F344" s="9"/>
      <c r="G344" s="9"/>
      <c r="H344" s="9"/>
      <c r="I344" s="9"/>
      <c r="J344" s="9"/>
      <c r="K344" s="9"/>
      <c r="L344" s="9"/>
      <c r="M344" s="9"/>
    </row>
    <row r="345" spans="3:13" ht="20.1" customHeight="1">
      <c r="C345" s="9"/>
      <c r="D345" s="9"/>
      <c r="E345" s="9"/>
      <c r="F345" s="9"/>
      <c r="G345" s="9"/>
      <c r="H345" s="9"/>
      <c r="I345" s="9"/>
      <c r="J345" s="9"/>
      <c r="K345" s="9"/>
      <c r="L345" s="9"/>
      <c r="M345" s="9"/>
    </row>
    <row r="346" spans="3:13" ht="20.1" customHeight="1">
      <c r="C346" s="9"/>
      <c r="D346" s="9"/>
      <c r="E346" s="9"/>
      <c r="F346" s="9"/>
      <c r="G346" s="9"/>
      <c r="H346" s="9"/>
      <c r="I346" s="9"/>
      <c r="J346" s="9"/>
      <c r="K346" s="9"/>
      <c r="L346" s="9"/>
      <c r="M346" s="9"/>
    </row>
    <row r="347" spans="3:13" ht="20.1" customHeight="1">
      <c r="C347" s="9"/>
      <c r="D347" s="9"/>
      <c r="E347" s="9"/>
      <c r="F347" s="9"/>
      <c r="G347" s="9"/>
      <c r="H347" s="9"/>
      <c r="I347" s="9"/>
      <c r="J347" s="9"/>
      <c r="K347" s="9"/>
      <c r="L347" s="9"/>
      <c r="M347" s="9"/>
    </row>
    <row r="348" spans="3:13" ht="20.1" customHeight="1">
      <c r="C348" s="9"/>
      <c r="D348" s="9"/>
      <c r="E348" s="9"/>
      <c r="F348" s="9"/>
      <c r="G348" s="9"/>
      <c r="H348" s="9"/>
      <c r="I348" s="9"/>
      <c r="J348" s="9"/>
      <c r="K348" s="9"/>
      <c r="L348" s="9"/>
      <c r="M348" s="9"/>
    </row>
    <row r="349" spans="3:13" ht="20.1" customHeight="1">
      <c r="C349" s="9"/>
      <c r="D349" s="9"/>
      <c r="E349" s="9"/>
      <c r="F349" s="9"/>
      <c r="G349" s="9"/>
      <c r="H349" s="9"/>
      <c r="I349" s="9"/>
      <c r="J349" s="9"/>
      <c r="K349" s="9"/>
      <c r="L349" s="9"/>
      <c r="M349" s="9"/>
    </row>
    <row r="350" spans="3:13" ht="20.1" customHeight="1">
      <c r="C350" s="9"/>
      <c r="D350" s="9"/>
      <c r="E350" s="9"/>
      <c r="F350" s="9"/>
      <c r="G350" s="9"/>
      <c r="H350" s="9"/>
      <c r="I350" s="9"/>
      <c r="J350" s="9"/>
      <c r="K350" s="9"/>
      <c r="L350" s="9"/>
      <c r="M350" s="9"/>
    </row>
    <row r="351" spans="3:13" ht="20.1" customHeight="1">
      <c r="C351" s="9"/>
      <c r="D351" s="9"/>
      <c r="E351" s="9"/>
      <c r="F351" s="9"/>
      <c r="G351" s="9"/>
      <c r="H351" s="9"/>
      <c r="I351" s="9"/>
      <c r="J351" s="9"/>
      <c r="K351" s="9"/>
      <c r="L351" s="9"/>
      <c r="M351" s="9"/>
    </row>
    <row r="352" spans="3:13" ht="20.1" customHeight="1">
      <c r="C352" s="9"/>
      <c r="D352" s="9"/>
      <c r="E352" s="9"/>
      <c r="F352" s="9"/>
      <c r="G352" s="9"/>
      <c r="H352" s="9"/>
      <c r="I352" s="9"/>
      <c r="J352" s="9"/>
      <c r="K352" s="9"/>
      <c r="L352" s="9"/>
      <c r="M352" s="9"/>
    </row>
    <row r="353" spans="3:13" ht="20.1" customHeight="1">
      <c r="C353" s="9"/>
      <c r="D353" s="9"/>
      <c r="E353" s="9"/>
      <c r="F353" s="9"/>
      <c r="G353" s="9"/>
      <c r="H353" s="9"/>
      <c r="I353" s="9"/>
      <c r="J353" s="9"/>
      <c r="K353" s="9"/>
      <c r="L353" s="9"/>
      <c r="M353" s="9"/>
    </row>
    <row r="354" spans="3:13" ht="20.1" customHeight="1">
      <c r="C354" s="9"/>
      <c r="D354" s="9"/>
      <c r="E354" s="9"/>
      <c r="F354" s="9"/>
      <c r="G354" s="9"/>
      <c r="H354" s="9"/>
      <c r="I354" s="9"/>
      <c r="J354" s="9"/>
      <c r="K354" s="9"/>
      <c r="L354" s="9"/>
      <c r="M354" s="9"/>
    </row>
    <row r="355" spans="3:13" ht="20.1" customHeight="1">
      <c r="C355" s="9"/>
      <c r="D355" s="9"/>
      <c r="E355" s="9"/>
      <c r="F355" s="9"/>
      <c r="G355" s="9"/>
      <c r="H355" s="9"/>
      <c r="I355" s="9"/>
      <c r="J355" s="9"/>
      <c r="K355" s="9"/>
      <c r="L355" s="9"/>
      <c r="M355" s="9"/>
    </row>
    <row r="356" spans="3:13" ht="20.1" customHeight="1">
      <c r="C356" s="9"/>
      <c r="D356" s="9"/>
      <c r="E356" s="9"/>
      <c r="F356" s="9"/>
      <c r="G356" s="9"/>
      <c r="H356" s="9"/>
      <c r="I356" s="9"/>
      <c r="J356" s="9"/>
      <c r="K356" s="9"/>
      <c r="L356" s="9"/>
      <c r="M356" s="9"/>
    </row>
    <row r="357" spans="3:13" ht="20.1" customHeight="1">
      <c r="C357" s="9"/>
      <c r="D357" s="9"/>
      <c r="E357" s="9"/>
      <c r="F357" s="9"/>
      <c r="G357" s="9"/>
      <c r="H357" s="9"/>
      <c r="I357" s="9"/>
      <c r="J357" s="9"/>
      <c r="K357" s="9"/>
      <c r="L357" s="9"/>
      <c r="M357" s="9"/>
    </row>
    <row r="358" spans="3:13" ht="20.1" customHeight="1">
      <c r="C358" s="9"/>
      <c r="D358" s="9"/>
      <c r="E358" s="9"/>
      <c r="F358" s="9"/>
      <c r="G358" s="9"/>
      <c r="H358" s="9"/>
      <c r="I358" s="9"/>
      <c r="J358" s="9"/>
      <c r="K358" s="9"/>
      <c r="L358" s="9"/>
      <c r="M358" s="9"/>
    </row>
    <row r="359" spans="3:13" ht="20.1" customHeight="1">
      <c r="C359" s="9"/>
      <c r="D359" s="9"/>
      <c r="E359" s="9"/>
      <c r="F359" s="9"/>
      <c r="G359" s="9"/>
      <c r="H359" s="9"/>
      <c r="I359" s="9"/>
      <c r="J359" s="9"/>
      <c r="K359" s="9"/>
      <c r="L359" s="9"/>
      <c r="M359" s="9"/>
    </row>
    <row r="360" spans="3:13" ht="20.1" customHeight="1">
      <c r="C360" s="9"/>
      <c r="D360" s="9"/>
      <c r="E360" s="9"/>
      <c r="F360" s="9"/>
      <c r="G360" s="9"/>
      <c r="H360" s="9"/>
      <c r="I360" s="9"/>
      <c r="J360" s="9"/>
      <c r="K360" s="9"/>
      <c r="L360" s="9"/>
      <c r="M360" s="9"/>
    </row>
    <row r="361" spans="3:13" ht="20.1" customHeight="1">
      <c r="C361" s="9"/>
      <c r="D361" s="9"/>
      <c r="E361" s="9"/>
      <c r="F361" s="9"/>
      <c r="G361" s="9"/>
      <c r="H361" s="9"/>
      <c r="I361" s="9"/>
      <c r="J361" s="9"/>
      <c r="K361" s="9"/>
      <c r="L361" s="9"/>
      <c r="M361" s="9"/>
    </row>
    <row r="362" spans="3:13" ht="20.1" customHeight="1">
      <c r="C362" s="9"/>
      <c r="D362" s="9"/>
      <c r="E362" s="9"/>
      <c r="F362" s="9"/>
      <c r="G362" s="9"/>
      <c r="H362" s="9"/>
      <c r="I362" s="9"/>
      <c r="J362" s="9"/>
      <c r="K362" s="9"/>
      <c r="L362" s="9"/>
      <c r="M362" s="9"/>
    </row>
    <row r="363" spans="3:13" ht="20.1" customHeight="1">
      <c r="C363" s="9"/>
      <c r="D363" s="9"/>
      <c r="E363" s="9"/>
      <c r="F363" s="9"/>
      <c r="G363" s="9"/>
      <c r="H363" s="9"/>
      <c r="I363" s="9"/>
      <c r="J363" s="9"/>
      <c r="K363" s="9"/>
      <c r="L363" s="9"/>
      <c r="M363" s="9"/>
    </row>
    <row r="364" spans="3:13" ht="20.1" customHeight="1">
      <c r="C364" s="9"/>
      <c r="D364" s="9"/>
      <c r="E364" s="9"/>
      <c r="F364" s="9"/>
      <c r="G364" s="9"/>
      <c r="H364" s="9"/>
      <c r="I364" s="9"/>
      <c r="J364" s="9"/>
      <c r="K364" s="9"/>
      <c r="L364" s="9"/>
      <c r="M364" s="9"/>
    </row>
    <row r="365" spans="3:13" ht="20.1" customHeight="1">
      <c r="C365" s="9"/>
      <c r="D365" s="9"/>
      <c r="E365" s="9"/>
      <c r="F365" s="9"/>
      <c r="G365" s="9"/>
      <c r="H365" s="9"/>
      <c r="I365" s="9"/>
      <c r="J365" s="9"/>
      <c r="K365" s="9"/>
      <c r="L365" s="9"/>
      <c r="M365" s="9"/>
    </row>
    <row r="366" spans="3:13" ht="20.1" customHeight="1">
      <c r="C366" s="9"/>
      <c r="D366" s="9"/>
      <c r="E366" s="9"/>
      <c r="F366" s="9"/>
      <c r="G366" s="9"/>
      <c r="H366" s="9"/>
      <c r="I366" s="9"/>
      <c r="J366" s="9"/>
      <c r="K366" s="9"/>
      <c r="L366" s="9"/>
      <c r="M366" s="9"/>
    </row>
    <row r="367" spans="3:13" ht="20.1" customHeight="1">
      <c r="C367" s="9"/>
      <c r="D367" s="9"/>
      <c r="E367" s="9"/>
      <c r="F367" s="9"/>
      <c r="G367" s="9"/>
      <c r="H367" s="9"/>
      <c r="I367" s="9"/>
      <c r="J367" s="9"/>
      <c r="K367" s="9"/>
      <c r="L367" s="9"/>
      <c r="M367" s="9"/>
    </row>
    <row r="368" spans="3:13" ht="20.1" customHeight="1">
      <c r="C368" s="9"/>
      <c r="D368" s="9"/>
      <c r="E368" s="9"/>
      <c r="F368" s="9"/>
      <c r="G368" s="9"/>
      <c r="H368" s="9"/>
      <c r="I368" s="9"/>
      <c r="J368" s="9"/>
      <c r="K368" s="9"/>
      <c r="L368" s="9"/>
      <c r="M368" s="9"/>
    </row>
    <row r="369" spans="3:13" ht="20.1" customHeight="1">
      <c r="C369" s="9"/>
      <c r="D369" s="9"/>
      <c r="E369" s="9"/>
      <c r="F369" s="9"/>
      <c r="G369" s="9"/>
      <c r="H369" s="9"/>
      <c r="I369" s="9"/>
      <c r="J369" s="9"/>
      <c r="K369" s="9"/>
      <c r="L369" s="9"/>
      <c r="M369" s="9"/>
    </row>
    <row r="370" spans="3:13" ht="20.1" customHeight="1">
      <c r="C370" s="9"/>
      <c r="D370" s="9"/>
      <c r="E370" s="9"/>
      <c r="F370" s="9"/>
      <c r="G370" s="9"/>
      <c r="H370" s="9"/>
      <c r="I370" s="9"/>
      <c r="J370" s="9"/>
      <c r="K370" s="9"/>
      <c r="L370" s="9"/>
      <c r="M370" s="9"/>
    </row>
    <row r="371" spans="3:13" ht="20.1" customHeight="1">
      <c r="C371" s="9"/>
      <c r="D371" s="9"/>
      <c r="E371" s="9"/>
      <c r="F371" s="9"/>
      <c r="G371" s="9"/>
      <c r="H371" s="9"/>
      <c r="I371" s="9"/>
      <c r="J371" s="9"/>
      <c r="K371" s="9"/>
      <c r="L371" s="9"/>
      <c r="M371" s="9"/>
    </row>
    <row r="372" spans="3:13" ht="20.1" customHeight="1">
      <c r="C372" s="9"/>
      <c r="D372" s="9"/>
      <c r="E372" s="9"/>
      <c r="F372" s="9"/>
      <c r="G372" s="9"/>
      <c r="H372" s="9"/>
      <c r="I372" s="9"/>
      <c r="J372" s="9"/>
      <c r="K372" s="9"/>
      <c r="L372" s="9"/>
      <c r="M372" s="9"/>
    </row>
    <row r="373" spans="3:13" ht="20.1" customHeight="1">
      <c r="C373" s="9"/>
      <c r="D373" s="9"/>
      <c r="E373" s="9"/>
      <c r="F373" s="9"/>
      <c r="G373" s="9"/>
      <c r="H373" s="9"/>
      <c r="I373" s="9"/>
      <c r="J373" s="9"/>
      <c r="K373" s="9"/>
      <c r="L373" s="9"/>
      <c r="M373" s="9"/>
    </row>
    <row r="374" spans="3:13" ht="20.1" customHeight="1">
      <c r="C374" s="9"/>
      <c r="D374" s="9"/>
      <c r="E374" s="9"/>
      <c r="F374" s="9"/>
      <c r="G374" s="9"/>
      <c r="H374" s="9"/>
      <c r="I374" s="9"/>
      <c r="J374" s="9"/>
      <c r="K374" s="9"/>
      <c r="L374" s="9"/>
      <c r="M374" s="9"/>
    </row>
    <row r="375" spans="3:13" ht="20.1" customHeight="1">
      <c r="C375" s="9"/>
      <c r="D375" s="9"/>
      <c r="E375" s="9"/>
      <c r="F375" s="9"/>
      <c r="G375" s="9"/>
      <c r="H375" s="9"/>
      <c r="I375" s="9"/>
      <c r="J375" s="9"/>
      <c r="K375" s="9"/>
      <c r="L375" s="9"/>
      <c r="M375" s="9"/>
    </row>
    <row r="376" spans="3:13" ht="20.1" customHeight="1">
      <c r="C376" s="9"/>
      <c r="D376" s="9"/>
      <c r="E376" s="9"/>
      <c r="F376" s="9"/>
      <c r="G376" s="9"/>
      <c r="H376" s="9"/>
      <c r="I376" s="9"/>
      <c r="J376" s="9"/>
      <c r="K376" s="9"/>
      <c r="L376" s="9"/>
      <c r="M376" s="9"/>
    </row>
    <row r="377" spans="3:13" ht="20.1" customHeight="1">
      <c r="C377" s="9"/>
      <c r="D377" s="9"/>
      <c r="E377" s="9"/>
      <c r="F377" s="9"/>
      <c r="G377" s="9"/>
      <c r="H377" s="9"/>
      <c r="I377" s="9"/>
      <c r="J377" s="9"/>
      <c r="K377" s="9"/>
      <c r="L377" s="9"/>
      <c r="M377" s="9"/>
    </row>
    <row r="378" spans="3:13" ht="20.1" customHeight="1">
      <c r="C378" s="9"/>
      <c r="D378" s="9"/>
      <c r="E378" s="9"/>
      <c r="F378" s="9"/>
      <c r="G378" s="9"/>
      <c r="H378" s="9"/>
      <c r="I378" s="9"/>
      <c r="J378" s="9"/>
      <c r="K378" s="9"/>
      <c r="L378" s="9"/>
      <c r="M378" s="9"/>
    </row>
    <row r="379" spans="3:13" ht="20.1" customHeight="1">
      <c r="C379" s="9"/>
      <c r="D379" s="9"/>
      <c r="E379" s="9"/>
      <c r="F379" s="9"/>
      <c r="G379" s="9"/>
      <c r="H379" s="9"/>
      <c r="I379" s="9"/>
      <c r="J379" s="9"/>
      <c r="K379" s="9"/>
      <c r="L379" s="9"/>
      <c r="M379" s="9"/>
    </row>
    <row r="380" spans="3:13" ht="20.1" customHeight="1">
      <c r="C380" s="9"/>
      <c r="D380" s="9"/>
      <c r="E380" s="9"/>
      <c r="F380" s="9"/>
      <c r="G380" s="9"/>
      <c r="H380" s="9"/>
      <c r="I380" s="9"/>
      <c r="J380" s="9"/>
      <c r="K380" s="9"/>
      <c r="L380" s="9"/>
      <c r="M380" s="9"/>
    </row>
    <row r="381" spans="3:13" ht="20.1" customHeight="1">
      <c r="C381" s="9"/>
      <c r="D381" s="9"/>
      <c r="E381" s="9"/>
      <c r="F381" s="9"/>
      <c r="G381" s="9"/>
      <c r="H381" s="9"/>
      <c r="I381" s="9"/>
      <c r="J381" s="9"/>
      <c r="K381" s="9"/>
      <c r="L381" s="9"/>
      <c r="M381" s="9"/>
    </row>
    <row r="382" spans="3:13" ht="20.1" customHeight="1">
      <c r="C382" s="9"/>
      <c r="D382" s="9"/>
      <c r="E382" s="9"/>
      <c r="F382" s="9"/>
      <c r="G382" s="9"/>
      <c r="H382" s="9"/>
      <c r="I382" s="9"/>
      <c r="J382" s="9"/>
      <c r="K382" s="9"/>
      <c r="L382" s="9"/>
      <c r="M382" s="9"/>
    </row>
    <row r="383" spans="3:13" ht="20.1" customHeight="1">
      <c r="C383" s="9"/>
      <c r="D383" s="9"/>
      <c r="E383" s="9"/>
      <c r="F383" s="9"/>
      <c r="G383" s="9"/>
      <c r="H383" s="9"/>
      <c r="I383" s="9"/>
      <c r="J383" s="9"/>
      <c r="K383" s="9"/>
      <c r="L383" s="9"/>
      <c r="M383" s="9"/>
    </row>
    <row r="384" spans="3:13" ht="20.1" customHeight="1">
      <c r="C384" s="9"/>
      <c r="D384" s="9"/>
      <c r="E384" s="9"/>
      <c r="F384" s="9"/>
      <c r="G384" s="9"/>
      <c r="H384" s="9"/>
      <c r="I384" s="9"/>
      <c r="J384" s="9"/>
      <c r="K384" s="9"/>
      <c r="L384" s="9"/>
      <c r="M384" s="9"/>
    </row>
    <row r="385" spans="3:13" ht="20.1" customHeight="1">
      <c r="C385" s="9"/>
      <c r="D385" s="9"/>
      <c r="E385" s="9"/>
      <c r="F385" s="9"/>
      <c r="G385" s="9"/>
      <c r="H385" s="9"/>
      <c r="I385" s="9"/>
      <c r="J385" s="9"/>
      <c r="K385" s="9"/>
      <c r="L385" s="9"/>
      <c r="M385" s="9"/>
    </row>
    <row r="386" spans="3:13" ht="20.1" customHeight="1">
      <c r="C386" s="9"/>
      <c r="D386" s="9"/>
      <c r="E386" s="9"/>
      <c r="F386" s="9"/>
      <c r="G386" s="9"/>
      <c r="H386" s="9"/>
      <c r="I386" s="9"/>
      <c r="J386" s="9"/>
      <c r="K386" s="9"/>
      <c r="L386" s="9"/>
      <c r="M386" s="9"/>
    </row>
    <row r="387" spans="3:13" ht="20.1" customHeight="1">
      <c r="C387" s="9"/>
      <c r="D387" s="9"/>
      <c r="E387" s="9"/>
      <c r="F387" s="9"/>
      <c r="G387" s="9"/>
      <c r="H387" s="9"/>
      <c r="I387" s="9"/>
      <c r="J387" s="9"/>
      <c r="K387" s="9"/>
      <c r="L387" s="9"/>
      <c r="M387" s="9"/>
    </row>
    <row r="388" spans="3:13" ht="20.1" customHeight="1">
      <c r="C388" s="9"/>
      <c r="D388" s="9"/>
      <c r="E388" s="9"/>
      <c r="F388" s="9"/>
      <c r="G388" s="9"/>
      <c r="H388" s="9"/>
      <c r="I388" s="9"/>
      <c r="J388" s="9"/>
      <c r="K388" s="9"/>
      <c r="L388" s="9"/>
      <c r="M388" s="9"/>
    </row>
    <row r="389" spans="3:13" ht="20.1" customHeight="1">
      <c r="C389" s="9"/>
      <c r="D389" s="9"/>
      <c r="E389" s="9"/>
      <c r="F389" s="9"/>
      <c r="G389" s="9"/>
      <c r="H389" s="9"/>
      <c r="I389" s="9"/>
      <c r="J389" s="9"/>
      <c r="K389" s="9"/>
      <c r="L389" s="9"/>
      <c r="M389" s="9"/>
    </row>
    <row r="390" spans="3:13" ht="20.1" customHeight="1">
      <c r="C390" s="9"/>
      <c r="D390" s="9"/>
      <c r="E390" s="9"/>
      <c r="F390" s="9"/>
      <c r="G390" s="9"/>
      <c r="H390" s="9"/>
      <c r="I390" s="9"/>
      <c r="J390" s="9"/>
      <c r="K390" s="9"/>
      <c r="L390" s="9"/>
      <c r="M390" s="9"/>
    </row>
    <row r="391" spans="3:13" ht="20.1" customHeight="1">
      <c r="C391" s="9"/>
      <c r="D391" s="9"/>
      <c r="E391" s="9"/>
      <c r="F391" s="9"/>
      <c r="G391" s="9"/>
      <c r="H391" s="9"/>
      <c r="I391" s="9"/>
      <c r="J391" s="9"/>
      <c r="K391" s="9"/>
      <c r="L391" s="9"/>
      <c r="M391" s="9"/>
    </row>
    <row r="392" spans="3:13" ht="20.1" customHeight="1">
      <c r="C392" s="9"/>
      <c r="D392" s="9"/>
      <c r="E392" s="9"/>
      <c r="F392" s="9"/>
      <c r="G392" s="9"/>
      <c r="H392" s="9"/>
      <c r="I392" s="9"/>
      <c r="J392" s="9"/>
      <c r="K392" s="9"/>
      <c r="L392" s="9"/>
      <c r="M392" s="9"/>
    </row>
    <row r="393" spans="3:13" ht="20.1" customHeight="1">
      <c r="C393" s="9"/>
      <c r="D393" s="9"/>
      <c r="E393" s="9"/>
      <c r="F393" s="9"/>
      <c r="G393" s="9"/>
      <c r="H393" s="9"/>
      <c r="I393" s="9"/>
      <c r="J393" s="9"/>
      <c r="K393" s="9"/>
      <c r="L393" s="9"/>
      <c r="M393" s="9"/>
    </row>
    <row r="394" spans="3:13" ht="20.1" customHeight="1">
      <c r="C394" s="9"/>
      <c r="D394" s="9"/>
      <c r="E394" s="9"/>
      <c r="F394" s="9"/>
      <c r="G394" s="9"/>
      <c r="H394" s="9"/>
      <c r="I394" s="9"/>
      <c r="J394" s="9"/>
      <c r="K394" s="9"/>
      <c r="L394" s="9"/>
      <c r="M394" s="9"/>
    </row>
    <row r="395" spans="3:13" ht="20.1" customHeight="1">
      <c r="C395" s="9"/>
      <c r="D395" s="9"/>
      <c r="E395" s="9"/>
      <c r="F395" s="9"/>
      <c r="G395" s="9"/>
      <c r="H395" s="9"/>
      <c r="I395" s="9"/>
      <c r="J395" s="9"/>
      <c r="K395" s="9"/>
      <c r="L395" s="9"/>
      <c r="M395" s="9"/>
    </row>
    <row r="396" spans="3:13" ht="20.1" customHeight="1">
      <c r="C396" s="9"/>
      <c r="D396" s="9"/>
      <c r="E396" s="9"/>
      <c r="F396" s="9"/>
      <c r="G396" s="9"/>
      <c r="H396" s="9"/>
      <c r="I396" s="9"/>
      <c r="J396" s="9"/>
      <c r="K396" s="9"/>
      <c r="L396" s="9"/>
      <c r="M396" s="9"/>
    </row>
    <row r="397" spans="3:13" ht="20.1" customHeight="1">
      <c r="C397" s="9"/>
      <c r="D397" s="9"/>
      <c r="E397" s="9"/>
      <c r="F397" s="9"/>
      <c r="G397" s="9"/>
      <c r="H397" s="9"/>
      <c r="I397" s="9"/>
      <c r="J397" s="9"/>
      <c r="K397" s="9"/>
      <c r="L397" s="9"/>
      <c r="M397" s="9"/>
    </row>
    <row r="398" spans="3:13" ht="20.1" customHeight="1">
      <c r="C398" s="9"/>
      <c r="D398" s="9"/>
      <c r="E398" s="9"/>
      <c r="F398" s="9"/>
      <c r="G398" s="9"/>
      <c r="H398" s="9"/>
      <c r="I398" s="9"/>
      <c r="J398" s="9"/>
      <c r="K398" s="9"/>
      <c r="L398" s="9"/>
      <c r="M398" s="9"/>
    </row>
    <row r="399" spans="3:13" ht="20.1" customHeight="1">
      <c r="C399" s="9"/>
      <c r="D399" s="9"/>
      <c r="E399" s="9"/>
      <c r="F399" s="9"/>
      <c r="G399" s="9"/>
      <c r="H399" s="9"/>
      <c r="I399" s="9"/>
      <c r="J399" s="9"/>
      <c r="K399" s="9"/>
      <c r="L399" s="9"/>
      <c r="M399" s="9"/>
    </row>
    <row r="400" spans="3:13" ht="20.1" customHeight="1">
      <c r="C400" s="9"/>
      <c r="D400" s="9"/>
      <c r="E400" s="9"/>
      <c r="F400" s="9"/>
      <c r="G400" s="9"/>
      <c r="H400" s="9"/>
      <c r="I400" s="9"/>
      <c r="J400" s="9"/>
      <c r="K400" s="9"/>
      <c r="L400" s="9"/>
      <c r="M400" s="9"/>
    </row>
    <row r="401" spans="3:13" ht="20.1" customHeight="1">
      <c r="C401" s="9"/>
      <c r="D401" s="9"/>
      <c r="E401" s="9"/>
      <c r="F401" s="9"/>
      <c r="G401" s="9"/>
      <c r="H401" s="9"/>
      <c r="I401" s="9"/>
      <c r="J401" s="9"/>
      <c r="K401" s="9"/>
      <c r="L401" s="9"/>
      <c r="M401" s="9"/>
    </row>
    <row r="402" spans="3:13" ht="20.1" customHeight="1">
      <c r="C402" s="9"/>
      <c r="D402" s="9"/>
      <c r="E402" s="9"/>
      <c r="F402" s="9"/>
      <c r="G402" s="9"/>
      <c r="H402" s="9"/>
      <c r="I402" s="9"/>
      <c r="J402" s="9"/>
      <c r="K402" s="9"/>
      <c r="L402" s="9"/>
      <c r="M402" s="9"/>
    </row>
    <row r="403" spans="3:13" ht="20.1" customHeight="1">
      <c r="C403" s="9"/>
      <c r="D403" s="9"/>
      <c r="E403" s="9"/>
      <c r="F403" s="9"/>
      <c r="G403" s="9"/>
      <c r="H403" s="9"/>
      <c r="I403" s="9"/>
      <c r="J403" s="9"/>
      <c r="K403" s="9"/>
      <c r="L403" s="9"/>
      <c r="M403" s="9"/>
    </row>
    <row r="404" spans="3:13" ht="20.1" customHeight="1">
      <c r="C404" s="9"/>
      <c r="D404" s="9"/>
      <c r="E404" s="9"/>
      <c r="F404" s="9"/>
      <c r="G404" s="9"/>
      <c r="H404" s="9"/>
      <c r="I404" s="9"/>
      <c r="J404" s="9"/>
      <c r="K404" s="9"/>
      <c r="L404" s="9"/>
      <c r="M404" s="9"/>
    </row>
    <row r="405" spans="3:13" ht="20.1" customHeight="1">
      <c r="C405" s="9"/>
      <c r="D405" s="9"/>
      <c r="E405" s="9"/>
      <c r="F405" s="9"/>
      <c r="G405" s="9"/>
      <c r="H405" s="9"/>
      <c r="I405" s="9"/>
      <c r="J405" s="9"/>
      <c r="K405" s="9"/>
      <c r="L405" s="9"/>
      <c r="M405" s="9"/>
    </row>
    <row r="406" spans="3:13" ht="20.1" customHeight="1">
      <c r="C406" s="9"/>
      <c r="D406" s="9"/>
      <c r="E406" s="9"/>
      <c r="F406" s="9"/>
      <c r="G406" s="9"/>
      <c r="H406" s="9"/>
      <c r="I406" s="9"/>
      <c r="J406" s="9"/>
      <c r="K406" s="9"/>
      <c r="L406" s="9"/>
      <c r="M406" s="9"/>
    </row>
    <row r="407" spans="3:13" ht="20.1" customHeight="1">
      <c r="C407" s="9"/>
      <c r="D407" s="9"/>
      <c r="E407" s="9"/>
      <c r="F407" s="9"/>
      <c r="G407" s="9"/>
      <c r="H407" s="9"/>
      <c r="I407" s="9"/>
      <c r="J407" s="9"/>
      <c r="K407" s="9"/>
      <c r="L407" s="9"/>
      <c r="M407" s="9"/>
    </row>
    <row r="408" spans="3:13" ht="20.1" customHeight="1">
      <c r="C408" s="9"/>
      <c r="D408" s="9"/>
      <c r="E408" s="9"/>
      <c r="F408" s="9"/>
      <c r="G408" s="9"/>
      <c r="H408" s="9"/>
      <c r="I408" s="9"/>
      <c r="J408" s="9"/>
      <c r="K408" s="9"/>
      <c r="L408" s="9"/>
      <c r="M408" s="9"/>
    </row>
    <row r="409" spans="3:13" ht="20.1" customHeight="1">
      <c r="C409" s="9"/>
      <c r="D409" s="9"/>
      <c r="E409" s="9"/>
      <c r="F409" s="9"/>
      <c r="G409" s="9"/>
      <c r="H409" s="9"/>
      <c r="I409" s="9"/>
      <c r="J409" s="9"/>
      <c r="K409" s="9"/>
      <c r="L409" s="9"/>
      <c r="M409" s="9"/>
    </row>
    <row r="410" spans="3:13" ht="20.1" customHeight="1">
      <c r="C410" s="9"/>
      <c r="D410" s="9"/>
      <c r="E410" s="9"/>
      <c r="F410" s="9"/>
      <c r="G410" s="9"/>
      <c r="H410" s="9"/>
      <c r="I410" s="9"/>
      <c r="J410" s="9"/>
      <c r="K410" s="9"/>
      <c r="L410" s="9"/>
      <c r="M410" s="9"/>
    </row>
    <row r="411" spans="3:13" ht="20.1" customHeight="1">
      <c r="C411" s="9"/>
      <c r="D411" s="9"/>
      <c r="E411" s="9"/>
      <c r="F411" s="9"/>
      <c r="G411" s="9"/>
      <c r="H411" s="9"/>
      <c r="I411" s="9"/>
      <c r="J411" s="9"/>
      <c r="K411" s="9"/>
      <c r="L411" s="9"/>
      <c r="M411" s="9"/>
    </row>
    <row r="412" spans="3:13" ht="20.1" customHeight="1">
      <c r="C412" s="9"/>
      <c r="D412" s="9"/>
      <c r="E412" s="9"/>
      <c r="F412" s="9"/>
      <c r="G412" s="9"/>
      <c r="H412" s="9"/>
      <c r="I412" s="9"/>
      <c r="J412" s="9"/>
      <c r="K412" s="9"/>
      <c r="L412" s="9"/>
      <c r="M412" s="9"/>
    </row>
    <row r="413" spans="3:13" ht="20.1" customHeight="1">
      <c r="C413" s="9"/>
      <c r="D413" s="9"/>
      <c r="E413" s="9"/>
      <c r="F413" s="9"/>
      <c r="G413" s="9"/>
      <c r="H413" s="9"/>
      <c r="I413" s="9"/>
      <c r="J413" s="9"/>
      <c r="K413" s="9"/>
      <c r="L413" s="9"/>
      <c r="M413" s="9"/>
    </row>
    <row r="414" spans="3:13" ht="20.1" customHeight="1">
      <c r="C414" s="9"/>
      <c r="D414" s="9"/>
      <c r="E414" s="9"/>
      <c r="F414" s="9"/>
      <c r="G414" s="9"/>
      <c r="H414" s="9"/>
      <c r="I414" s="9"/>
      <c r="J414" s="9"/>
      <c r="K414" s="9"/>
      <c r="L414" s="9"/>
      <c r="M414" s="9"/>
    </row>
    <row r="415" spans="3:13" ht="20.1" customHeight="1">
      <c r="C415" s="9"/>
      <c r="D415" s="9"/>
      <c r="E415" s="9"/>
      <c r="F415" s="9"/>
      <c r="G415" s="9"/>
      <c r="H415" s="9"/>
      <c r="I415" s="9"/>
      <c r="J415" s="9"/>
      <c r="K415" s="9"/>
      <c r="L415" s="9"/>
      <c r="M415" s="9"/>
    </row>
    <row r="416" spans="3:13" ht="20.1" customHeight="1">
      <c r="C416" s="9"/>
      <c r="D416" s="9"/>
      <c r="E416" s="9"/>
      <c r="F416" s="9"/>
      <c r="G416" s="9"/>
      <c r="H416" s="9"/>
      <c r="I416" s="9"/>
      <c r="J416" s="9"/>
      <c r="K416" s="9"/>
      <c r="L416" s="9"/>
      <c r="M416" s="9"/>
    </row>
    <row r="417" spans="3:13" ht="20.1" customHeight="1">
      <c r="C417" s="9"/>
      <c r="D417" s="9"/>
      <c r="E417" s="9"/>
      <c r="F417" s="9"/>
      <c r="G417" s="9"/>
      <c r="H417" s="9"/>
      <c r="I417" s="9"/>
      <c r="J417" s="9"/>
      <c r="K417" s="9"/>
      <c r="L417" s="9"/>
      <c r="M417" s="9"/>
    </row>
    <row r="418" spans="3:13" ht="20.1" customHeight="1">
      <c r="C418" s="9"/>
      <c r="D418" s="9"/>
      <c r="E418" s="9"/>
      <c r="F418" s="9"/>
      <c r="G418" s="9"/>
      <c r="H418" s="9"/>
      <c r="I418" s="9"/>
      <c r="J418" s="9"/>
      <c r="K418" s="9"/>
      <c r="L418" s="9"/>
      <c r="M418" s="9"/>
    </row>
    <row r="419" spans="3:13" ht="20.1" customHeight="1">
      <c r="C419" s="9"/>
      <c r="D419" s="9"/>
      <c r="E419" s="9"/>
      <c r="F419" s="9"/>
      <c r="G419" s="9"/>
      <c r="H419" s="9"/>
      <c r="I419" s="9"/>
      <c r="J419" s="9"/>
      <c r="K419" s="9"/>
      <c r="L419" s="9"/>
      <c r="M419" s="9"/>
    </row>
    <row r="420" spans="3:13" ht="20.1" customHeight="1">
      <c r="C420" s="9"/>
      <c r="D420" s="9"/>
      <c r="E420" s="9"/>
      <c r="F420" s="9"/>
      <c r="G420" s="9"/>
      <c r="H420" s="9"/>
      <c r="I420" s="9"/>
      <c r="J420" s="9"/>
      <c r="K420" s="9"/>
      <c r="L420" s="9"/>
      <c r="M420" s="9"/>
    </row>
    <row r="421" spans="3:13" ht="20.1" customHeight="1">
      <c r="C421" s="9"/>
      <c r="D421" s="9"/>
      <c r="E421" s="9"/>
      <c r="F421" s="9"/>
      <c r="G421" s="9"/>
      <c r="H421" s="9"/>
      <c r="I421" s="9"/>
      <c r="J421" s="9"/>
      <c r="K421" s="9"/>
      <c r="L421" s="9"/>
      <c r="M421" s="9"/>
    </row>
    <row r="422" spans="3:13" ht="20.1" customHeight="1">
      <c r="C422" s="9"/>
      <c r="D422" s="9"/>
      <c r="E422" s="9"/>
      <c r="F422" s="9"/>
      <c r="G422" s="9"/>
      <c r="H422" s="9"/>
      <c r="I422" s="9"/>
      <c r="J422" s="9"/>
      <c r="K422" s="9"/>
      <c r="L422" s="9"/>
      <c r="M422" s="9"/>
    </row>
    <row r="423" spans="3:13" ht="20.1" customHeight="1">
      <c r="C423" s="9"/>
      <c r="D423" s="9"/>
      <c r="E423" s="9"/>
      <c r="F423" s="9"/>
      <c r="G423" s="9"/>
      <c r="H423" s="9"/>
      <c r="I423" s="9"/>
      <c r="J423" s="9"/>
      <c r="K423" s="9"/>
      <c r="L423" s="9"/>
      <c r="M423" s="9"/>
    </row>
    <row r="424" spans="3:13" ht="20.1" customHeight="1">
      <c r="C424" s="9"/>
      <c r="D424" s="9"/>
      <c r="E424" s="9"/>
      <c r="F424" s="9"/>
      <c r="G424" s="9"/>
      <c r="H424" s="9"/>
      <c r="I424" s="9"/>
      <c r="J424" s="9"/>
      <c r="K424" s="9"/>
      <c r="L424" s="9"/>
      <c r="M424" s="9"/>
    </row>
    <row r="425" spans="3:13" ht="20.1" customHeight="1">
      <c r="C425" s="9"/>
      <c r="D425" s="9"/>
      <c r="E425" s="9"/>
      <c r="F425" s="9"/>
      <c r="G425" s="9"/>
      <c r="H425" s="9"/>
      <c r="I425" s="9"/>
      <c r="J425" s="9"/>
      <c r="K425" s="9"/>
      <c r="L425" s="9"/>
      <c r="M425" s="9"/>
    </row>
    <row r="426" spans="3:13" ht="20.1" customHeight="1">
      <c r="C426" s="9"/>
      <c r="D426" s="9"/>
      <c r="E426" s="9"/>
      <c r="F426" s="9"/>
      <c r="G426" s="9"/>
      <c r="H426" s="9"/>
      <c r="I426" s="9"/>
      <c r="J426" s="9"/>
      <c r="K426" s="9"/>
      <c r="L426" s="9"/>
      <c r="M426" s="9"/>
    </row>
    <row r="427" spans="3:13" ht="20.1" customHeight="1">
      <c r="C427" s="9"/>
      <c r="D427" s="9"/>
      <c r="E427" s="9"/>
      <c r="F427" s="9"/>
      <c r="G427" s="9"/>
      <c r="H427" s="9"/>
      <c r="I427" s="9"/>
      <c r="J427" s="9"/>
      <c r="K427" s="9"/>
      <c r="L427" s="9"/>
      <c r="M427" s="9"/>
    </row>
    <row r="428" spans="3:13" ht="20.1" customHeight="1">
      <c r="C428" s="9"/>
      <c r="D428" s="9"/>
      <c r="E428" s="9"/>
      <c r="F428" s="9"/>
      <c r="G428" s="9"/>
      <c r="H428" s="9"/>
      <c r="I428" s="9"/>
      <c r="J428" s="9"/>
      <c r="K428" s="9"/>
      <c r="L428" s="9"/>
      <c r="M428" s="9"/>
    </row>
    <row r="429" spans="3:13" ht="20.1" customHeight="1">
      <c r="C429" s="9"/>
      <c r="D429" s="9"/>
      <c r="E429" s="9"/>
      <c r="F429" s="9"/>
      <c r="G429" s="9"/>
      <c r="H429" s="9"/>
      <c r="I429" s="9"/>
      <c r="J429" s="9"/>
      <c r="K429" s="9"/>
      <c r="L429" s="9"/>
      <c r="M429" s="9"/>
    </row>
    <row r="430" spans="3:13" ht="20.1" customHeight="1">
      <c r="C430" s="9"/>
      <c r="D430" s="9"/>
      <c r="E430" s="9"/>
      <c r="F430" s="9"/>
      <c r="G430" s="9"/>
      <c r="H430" s="9"/>
      <c r="I430" s="9"/>
      <c r="J430" s="9"/>
      <c r="K430" s="9"/>
      <c r="L430" s="9"/>
      <c r="M430" s="9"/>
    </row>
    <row r="431" spans="3:13" ht="20.1" customHeight="1">
      <c r="C431" s="9"/>
      <c r="D431" s="9"/>
      <c r="E431" s="9"/>
      <c r="F431" s="9"/>
      <c r="G431" s="9"/>
      <c r="H431" s="9"/>
      <c r="I431" s="9"/>
      <c r="J431" s="9"/>
      <c r="K431" s="9"/>
      <c r="L431" s="9"/>
      <c r="M431" s="9"/>
    </row>
    <row r="432" spans="3:13" ht="20.1" customHeight="1">
      <c r="C432" s="9"/>
      <c r="D432" s="9"/>
      <c r="E432" s="9"/>
      <c r="F432" s="9"/>
      <c r="G432" s="9"/>
      <c r="H432" s="9"/>
      <c r="I432" s="9"/>
      <c r="J432" s="9"/>
      <c r="K432" s="9"/>
      <c r="L432" s="9"/>
      <c r="M432" s="9"/>
    </row>
    <row r="433" spans="3:13" ht="20.1" customHeight="1">
      <c r="C433" s="9"/>
      <c r="D433" s="9"/>
      <c r="E433" s="9"/>
      <c r="F433" s="9"/>
      <c r="G433" s="9"/>
      <c r="H433" s="9"/>
      <c r="I433" s="9"/>
      <c r="J433" s="9"/>
      <c r="K433" s="9"/>
      <c r="L433" s="9"/>
      <c r="M433" s="9"/>
    </row>
    <row r="434" spans="3:13" ht="20.1" customHeight="1">
      <c r="C434" s="9"/>
      <c r="D434" s="9"/>
      <c r="E434" s="9"/>
      <c r="F434" s="9"/>
      <c r="G434" s="9"/>
      <c r="H434" s="9"/>
      <c r="I434" s="9"/>
      <c r="J434" s="9"/>
      <c r="K434" s="9"/>
      <c r="L434" s="9"/>
      <c r="M434" s="9"/>
    </row>
    <row r="435" spans="3:13" ht="20.1" customHeight="1">
      <c r="C435" s="9"/>
      <c r="D435" s="9"/>
      <c r="E435" s="9"/>
      <c r="F435" s="9"/>
      <c r="G435" s="9"/>
      <c r="H435" s="9"/>
      <c r="I435" s="9"/>
      <c r="J435" s="9"/>
      <c r="K435" s="9"/>
      <c r="L435" s="9"/>
      <c r="M435" s="9"/>
    </row>
    <row r="436" spans="3:13" ht="20.1" customHeight="1">
      <c r="C436" s="9"/>
      <c r="D436" s="9"/>
      <c r="E436" s="9"/>
      <c r="F436" s="9"/>
      <c r="G436" s="9"/>
      <c r="H436" s="9"/>
      <c r="I436" s="9"/>
      <c r="J436" s="9"/>
      <c r="K436" s="9"/>
      <c r="L436" s="9"/>
      <c r="M436" s="9"/>
    </row>
    <row r="437" spans="3:13" ht="20.1" customHeight="1">
      <c r="C437" s="9"/>
      <c r="D437" s="9"/>
      <c r="E437" s="9"/>
      <c r="F437" s="9"/>
      <c r="G437" s="9"/>
      <c r="H437" s="9"/>
      <c r="I437" s="9"/>
      <c r="J437" s="9"/>
      <c r="K437" s="9"/>
      <c r="L437" s="9"/>
      <c r="M437" s="9"/>
    </row>
    <row r="438" spans="3:13" ht="20.1" customHeight="1">
      <c r="C438" s="9"/>
      <c r="D438" s="9"/>
      <c r="E438" s="9"/>
      <c r="F438" s="9"/>
      <c r="G438" s="9"/>
      <c r="H438" s="9"/>
      <c r="I438" s="9"/>
      <c r="J438" s="9"/>
      <c r="K438" s="9"/>
      <c r="L438" s="9"/>
      <c r="M438" s="9"/>
    </row>
    <row r="439" spans="3:13" ht="20.1" customHeight="1">
      <c r="C439" s="9"/>
      <c r="D439" s="9"/>
      <c r="E439" s="9"/>
      <c r="F439" s="9"/>
      <c r="G439" s="9"/>
      <c r="H439" s="9"/>
      <c r="I439" s="9"/>
      <c r="J439" s="9"/>
      <c r="K439" s="9"/>
      <c r="L439" s="9"/>
      <c r="M439" s="9"/>
    </row>
    <row r="440" spans="3:13" ht="20.1" customHeight="1">
      <c r="C440" s="9"/>
      <c r="D440" s="9"/>
      <c r="E440" s="9"/>
      <c r="F440" s="9"/>
      <c r="G440" s="9"/>
      <c r="H440" s="9"/>
      <c r="I440" s="9"/>
      <c r="J440" s="9"/>
      <c r="K440" s="9"/>
      <c r="L440" s="9"/>
      <c r="M440" s="9"/>
    </row>
    <row r="441" spans="3:13" ht="20.1" customHeight="1">
      <c r="C441" s="9"/>
      <c r="D441" s="9"/>
      <c r="E441" s="9"/>
      <c r="F441" s="9"/>
      <c r="G441" s="9"/>
      <c r="H441" s="9"/>
      <c r="I441" s="9"/>
      <c r="J441" s="9"/>
      <c r="K441" s="9"/>
      <c r="L441" s="9"/>
      <c r="M441" s="9"/>
    </row>
    <row r="442" spans="3:13" ht="20.1" customHeight="1">
      <c r="C442" s="9"/>
      <c r="D442" s="9"/>
      <c r="E442" s="9"/>
      <c r="F442" s="9"/>
      <c r="G442" s="9"/>
      <c r="H442" s="9"/>
      <c r="I442" s="9"/>
      <c r="J442" s="9"/>
      <c r="K442" s="9"/>
      <c r="L442" s="9"/>
      <c r="M442" s="9"/>
    </row>
    <row r="443" spans="3:13" ht="20.1" customHeight="1">
      <c r="C443" s="9"/>
      <c r="D443" s="9"/>
      <c r="E443" s="9"/>
      <c r="F443" s="9"/>
      <c r="G443" s="9"/>
      <c r="H443" s="9"/>
      <c r="I443" s="9"/>
      <c r="J443" s="9"/>
      <c r="K443" s="9"/>
      <c r="L443" s="9"/>
      <c r="M443" s="9"/>
    </row>
    <row r="444" spans="3:13" ht="20.1" customHeight="1">
      <c r="C444" s="9"/>
      <c r="D444" s="9"/>
      <c r="E444" s="9"/>
      <c r="F444" s="9"/>
      <c r="G444" s="9"/>
      <c r="H444" s="9"/>
      <c r="I444" s="9"/>
      <c r="J444" s="9"/>
      <c r="K444" s="9"/>
      <c r="L444" s="9"/>
      <c r="M444" s="9"/>
    </row>
    <row r="445" spans="3:13" ht="20.1" customHeight="1">
      <c r="C445" s="9"/>
      <c r="D445" s="9"/>
      <c r="E445" s="9"/>
      <c r="F445" s="9"/>
      <c r="G445" s="9"/>
      <c r="H445" s="9"/>
      <c r="I445" s="9"/>
      <c r="J445" s="9"/>
      <c r="K445" s="9"/>
      <c r="L445" s="9"/>
      <c r="M445" s="9"/>
    </row>
    <row r="446" spans="3:13" ht="20.1" customHeight="1">
      <c r="C446" s="9"/>
      <c r="D446" s="9"/>
      <c r="E446" s="9"/>
      <c r="F446" s="9"/>
      <c r="G446" s="9"/>
      <c r="H446" s="9"/>
      <c r="I446" s="9"/>
      <c r="J446" s="9"/>
      <c r="K446" s="9"/>
      <c r="L446" s="9"/>
      <c r="M446" s="9"/>
    </row>
    <row r="447" spans="3:13" ht="20.1" customHeight="1">
      <c r="C447" s="9"/>
      <c r="D447" s="9"/>
      <c r="E447" s="9"/>
      <c r="F447" s="9"/>
      <c r="G447" s="9"/>
      <c r="H447" s="9"/>
      <c r="I447" s="9"/>
      <c r="J447" s="9"/>
      <c r="K447" s="9"/>
      <c r="L447" s="9"/>
      <c r="M447" s="9"/>
    </row>
    <row r="448" spans="3:13" ht="20.1" customHeight="1">
      <c r="C448" s="9"/>
      <c r="D448" s="9"/>
      <c r="E448" s="9"/>
      <c r="F448" s="9"/>
      <c r="G448" s="9"/>
      <c r="H448" s="9"/>
      <c r="I448" s="9"/>
      <c r="J448" s="9"/>
      <c r="K448" s="9"/>
      <c r="L448" s="9"/>
      <c r="M448" s="9"/>
    </row>
    <row r="449" spans="3:13" ht="20.1" customHeight="1">
      <c r="C449" s="9"/>
      <c r="D449" s="9"/>
      <c r="E449" s="9"/>
      <c r="F449" s="9"/>
      <c r="G449" s="9"/>
      <c r="H449" s="9"/>
      <c r="I449" s="9"/>
      <c r="J449" s="9"/>
      <c r="K449" s="9"/>
      <c r="L449" s="9"/>
      <c r="M449" s="9"/>
    </row>
    <row r="450" spans="3:13" ht="20.1" customHeight="1">
      <c r="C450" s="9"/>
      <c r="D450" s="9"/>
      <c r="E450" s="9"/>
      <c r="F450" s="9"/>
      <c r="G450" s="9"/>
      <c r="H450" s="9"/>
      <c r="I450" s="9"/>
      <c r="J450" s="9"/>
      <c r="K450" s="9"/>
      <c r="L450" s="9"/>
      <c r="M450" s="9"/>
    </row>
    <row r="451" spans="3:13" ht="20.1" customHeight="1">
      <c r="C451" s="9"/>
      <c r="D451" s="9"/>
      <c r="E451" s="9"/>
      <c r="F451" s="9"/>
      <c r="G451" s="9"/>
      <c r="H451" s="9"/>
      <c r="I451" s="9"/>
      <c r="J451" s="9"/>
      <c r="K451" s="9"/>
      <c r="L451" s="9"/>
      <c r="M451" s="9"/>
    </row>
    <row r="452" spans="3:13" ht="20.1" customHeight="1">
      <c r="C452" s="9"/>
      <c r="D452" s="9"/>
      <c r="E452" s="9"/>
      <c r="F452" s="9"/>
      <c r="G452" s="9"/>
      <c r="H452" s="9"/>
      <c r="I452" s="9"/>
      <c r="J452" s="9"/>
      <c r="K452" s="9"/>
      <c r="L452" s="9"/>
      <c r="M452" s="9"/>
    </row>
    <row r="453" spans="3:13" ht="20.1" customHeight="1">
      <c r="C453" s="9"/>
      <c r="D453" s="9"/>
      <c r="E453" s="9"/>
      <c r="F453" s="9"/>
      <c r="G453" s="9"/>
      <c r="H453" s="9"/>
      <c r="I453" s="9"/>
      <c r="J453" s="9"/>
      <c r="K453" s="9"/>
      <c r="L453" s="9"/>
      <c r="M453" s="9"/>
    </row>
    <row r="454" spans="3:13" ht="20.1" customHeight="1">
      <c r="C454" s="9"/>
      <c r="D454" s="9"/>
      <c r="E454" s="9"/>
      <c r="F454" s="9"/>
      <c r="G454" s="9"/>
      <c r="H454" s="9"/>
      <c r="I454" s="9"/>
      <c r="J454" s="9"/>
      <c r="K454" s="9"/>
      <c r="L454" s="9"/>
      <c r="M454" s="9"/>
    </row>
    <row r="455" spans="3:13" ht="20.1" customHeight="1">
      <c r="C455" s="9"/>
      <c r="D455" s="9"/>
      <c r="E455" s="9"/>
      <c r="F455" s="9"/>
      <c r="G455" s="9"/>
      <c r="H455" s="9"/>
      <c r="I455" s="9"/>
      <c r="J455" s="9"/>
      <c r="K455" s="9"/>
      <c r="L455" s="9"/>
      <c r="M455" s="9"/>
    </row>
    <row r="456" spans="3:13" ht="20.1" customHeight="1">
      <c r="C456" s="9"/>
      <c r="D456" s="9"/>
      <c r="E456" s="9"/>
      <c r="F456" s="9"/>
      <c r="G456" s="9"/>
      <c r="H456" s="9"/>
      <c r="I456" s="9"/>
      <c r="J456" s="9"/>
      <c r="K456" s="9"/>
      <c r="L456" s="9"/>
      <c r="M456" s="9"/>
    </row>
    <row r="457" spans="3:13" ht="20.1" customHeight="1">
      <c r="C457" s="9"/>
      <c r="D457" s="9"/>
      <c r="E457" s="9"/>
      <c r="F457" s="9"/>
      <c r="G457" s="9"/>
      <c r="H457" s="9"/>
      <c r="I457" s="9"/>
      <c r="J457" s="9"/>
      <c r="K457" s="9"/>
      <c r="L457" s="9"/>
      <c r="M457" s="9"/>
    </row>
    <row r="458" spans="3:13" ht="20.1" customHeight="1">
      <c r="C458" s="9"/>
      <c r="D458" s="9"/>
      <c r="E458" s="9"/>
      <c r="F458" s="9"/>
      <c r="G458" s="9"/>
      <c r="H458" s="9"/>
      <c r="I458" s="9"/>
      <c r="J458" s="9"/>
      <c r="K458" s="9"/>
      <c r="L458" s="9"/>
      <c r="M458" s="9"/>
    </row>
    <row r="459" spans="3:13" ht="20.1" customHeight="1">
      <c r="C459" s="9"/>
      <c r="D459" s="9"/>
      <c r="E459" s="9"/>
      <c r="F459" s="9"/>
      <c r="G459" s="9"/>
      <c r="H459" s="9"/>
      <c r="I459" s="9"/>
      <c r="J459" s="9"/>
      <c r="K459" s="9"/>
      <c r="L459" s="9"/>
      <c r="M459" s="9"/>
    </row>
    <row r="460" spans="3:13" ht="20.1" customHeight="1">
      <c r="C460" s="9"/>
      <c r="D460" s="9"/>
      <c r="E460" s="9"/>
      <c r="F460" s="9"/>
      <c r="G460" s="9"/>
      <c r="H460" s="9"/>
      <c r="I460" s="9"/>
      <c r="J460" s="9"/>
      <c r="K460" s="9"/>
      <c r="L460" s="9"/>
      <c r="M460" s="9"/>
    </row>
    <row r="461" spans="3:13" ht="20.1" customHeight="1">
      <c r="C461" s="9"/>
      <c r="D461" s="9"/>
      <c r="E461" s="9"/>
      <c r="F461" s="9"/>
      <c r="G461" s="9"/>
      <c r="H461" s="9"/>
      <c r="I461" s="9"/>
      <c r="J461" s="9"/>
      <c r="K461" s="9"/>
      <c r="L461" s="9"/>
      <c r="M461" s="9"/>
    </row>
    <row r="462" spans="3:13" ht="20.1" customHeight="1">
      <c r="C462" s="9"/>
      <c r="D462" s="9"/>
      <c r="E462" s="9"/>
      <c r="F462" s="9"/>
      <c r="G462" s="9"/>
      <c r="H462" s="9"/>
      <c r="I462" s="9"/>
      <c r="J462" s="9"/>
      <c r="K462" s="9"/>
      <c r="L462" s="9"/>
      <c r="M462" s="9"/>
    </row>
    <row r="463" spans="3:13" ht="20.1" customHeight="1">
      <c r="C463" s="9"/>
      <c r="D463" s="9"/>
      <c r="E463" s="9"/>
      <c r="F463" s="9"/>
      <c r="G463" s="9"/>
      <c r="H463" s="9"/>
      <c r="I463" s="9"/>
      <c r="J463" s="9"/>
      <c r="K463" s="9"/>
      <c r="L463" s="9"/>
      <c r="M463" s="9"/>
    </row>
    <row r="464" spans="3:13" ht="20.1" customHeight="1">
      <c r="C464" s="9"/>
      <c r="D464" s="9"/>
      <c r="E464" s="9"/>
      <c r="F464" s="9"/>
      <c r="G464" s="9"/>
      <c r="H464" s="9"/>
      <c r="I464" s="9"/>
      <c r="J464" s="9"/>
      <c r="K464" s="9"/>
      <c r="L464" s="9"/>
      <c r="M464" s="9"/>
    </row>
    <row r="465" spans="3:13" ht="20.1" customHeight="1">
      <c r="C465" s="9"/>
      <c r="D465" s="9"/>
      <c r="E465" s="9"/>
      <c r="F465" s="9"/>
      <c r="G465" s="9"/>
      <c r="H465" s="9"/>
      <c r="I465" s="9"/>
      <c r="J465" s="9"/>
      <c r="K465" s="9"/>
      <c r="L465" s="9"/>
      <c r="M465" s="9"/>
    </row>
    <row r="466" spans="3:13" ht="20.1" customHeight="1">
      <c r="C466" s="9"/>
      <c r="D466" s="9"/>
      <c r="E466" s="9"/>
      <c r="F466" s="9"/>
      <c r="G466" s="9"/>
      <c r="H466" s="9"/>
      <c r="I466" s="9"/>
      <c r="J466" s="9"/>
      <c r="K466" s="9"/>
      <c r="L466" s="9"/>
      <c r="M466" s="9"/>
    </row>
    <row r="467" spans="3:13" ht="20.1" customHeight="1">
      <c r="C467" s="9"/>
      <c r="D467" s="9"/>
      <c r="E467" s="9"/>
      <c r="F467" s="9"/>
      <c r="G467" s="9"/>
      <c r="H467" s="9"/>
      <c r="I467" s="9"/>
      <c r="J467" s="9"/>
      <c r="K467" s="9"/>
      <c r="L467" s="9"/>
      <c r="M467" s="9"/>
    </row>
    <row r="468" spans="3:13" ht="20.1" customHeight="1">
      <c r="C468" s="9"/>
      <c r="D468" s="9"/>
      <c r="E468" s="9"/>
      <c r="F468" s="9"/>
      <c r="G468" s="9"/>
      <c r="H468" s="9"/>
      <c r="I468" s="9"/>
      <c r="J468" s="9"/>
      <c r="K468" s="9"/>
      <c r="L468" s="9"/>
      <c r="M468" s="9"/>
    </row>
    <row r="469" spans="3:13" ht="20.1" customHeight="1">
      <c r="C469" s="9"/>
      <c r="D469" s="9"/>
      <c r="E469" s="9"/>
      <c r="F469" s="9"/>
      <c r="G469" s="9"/>
      <c r="H469" s="9"/>
      <c r="I469" s="9"/>
      <c r="J469" s="9"/>
      <c r="K469" s="9"/>
      <c r="L469" s="9"/>
      <c r="M469" s="9"/>
    </row>
    <row r="470" spans="3:13" ht="20.1" customHeight="1">
      <c r="C470" s="9"/>
      <c r="D470" s="9"/>
      <c r="E470" s="9"/>
      <c r="F470" s="9"/>
      <c r="G470" s="9"/>
      <c r="H470" s="9"/>
      <c r="I470" s="9"/>
      <c r="J470" s="9"/>
      <c r="K470" s="9"/>
      <c r="L470" s="9"/>
      <c r="M470" s="9"/>
    </row>
    <row r="471" spans="3:13" ht="20.1" customHeight="1">
      <c r="C471" s="9"/>
      <c r="D471" s="9"/>
      <c r="E471" s="9"/>
      <c r="F471" s="9"/>
      <c r="G471" s="9"/>
      <c r="H471" s="9"/>
      <c r="I471" s="9"/>
      <c r="J471" s="9"/>
      <c r="K471" s="9"/>
      <c r="L471" s="9"/>
      <c r="M471" s="9"/>
    </row>
    <row r="472" spans="3:13" ht="20.1" customHeight="1">
      <c r="C472" s="9"/>
      <c r="D472" s="9"/>
      <c r="E472" s="9"/>
      <c r="F472" s="9"/>
      <c r="G472" s="9"/>
      <c r="H472" s="9"/>
      <c r="I472" s="9"/>
      <c r="J472" s="9"/>
      <c r="K472" s="9"/>
      <c r="L472" s="9"/>
      <c r="M472" s="9"/>
    </row>
    <row r="473" spans="3:13" ht="20.1" customHeight="1">
      <c r="C473" s="9"/>
      <c r="D473" s="9"/>
      <c r="E473" s="9"/>
      <c r="F473" s="9"/>
      <c r="G473" s="9"/>
      <c r="H473" s="9"/>
      <c r="I473" s="9"/>
      <c r="J473" s="9"/>
      <c r="K473" s="9"/>
      <c r="L473" s="9"/>
      <c r="M473" s="9"/>
    </row>
    <row r="474" spans="3:13" ht="20.1" customHeight="1">
      <c r="C474" s="9"/>
      <c r="D474" s="9"/>
      <c r="E474" s="9"/>
      <c r="F474" s="9"/>
      <c r="G474" s="9"/>
      <c r="H474" s="9"/>
      <c r="I474" s="9"/>
      <c r="J474" s="9"/>
      <c r="K474" s="9"/>
      <c r="L474" s="9"/>
      <c r="M474" s="9"/>
    </row>
    <row r="475" spans="3:13" ht="20.1" customHeight="1">
      <c r="C475" s="9"/>
      <c r="D475" s="9"/>
      <c r="E475" s="9"/>
      <c r="F475" s="9"/>
      <c r="G475" s="9"/>
      <c r="H475" s="9"/>
      <c r="I475" s="9"/>
      <c r="J475" s="9"/>
      <c r="K475" s="9"/>
      <c r="L475" s="9"/>
      <c r="M475" s="9"/>
    </row>
    <row r="476" spans="3:13" ht="20.1" customHeight="1">
      <c r="C476" s="9"/>
      <c r="D476" s="9"/>
      <c r="E476" s="9"/>
      <c r="F476" s="9"/>
      <c r="G476" s="9"/>
      <c r="H476" s="9"/>
      <c r="I476" s="9"/>
      <c r="J476" s="9"/>
      <c r="K476" s="9"/>
      <c r="L476" s="9"/>
      <c r="M476" s="9"/>
    </row>
    <row r="477" spans="3:13" ht="20.1" customHeight="1">
      <c r="C477" s="9"/>
      <c r="D477" s="9"/>
      <c r="E477" s="9"/>
      <c r="F477" s="9"/>
      <c r="G477" s="9"/>
      <c r="H477" s="9"/>
      <c r="I477" s="9"/>
      <c r="J477" s="9"/>
      <c r="K477" s="9"/>
      <c r="L477" s="9"/>
      <c r="M477" s="9"/>
    </row>
    <row r="478" spans="3:13" ht="20.1" customHeight="1">
      <c r="C478" s="9"/>
      <c r="D478" s="9"/>
      <c r="E478" s="9"/>
      <c r="F478" s="9"/>
      <c r="G478" s="9"/>
      <c r="H478" s="9"/>
      <c r="I478" s="9"/>
      <c r="J478" s="9"/>
      <c r="K478" s="9"/>
      <c r="L478" s="9"/>
      <c r="M478" s="9"/>
    </row>
    <row r="479" spans="3:13" ht="20.1" customHeight="1">
      <c r="C479" s="9"/>
      <c r="D479" s="9"/>
      <c r="E479" s="9"/>
      <c r="F479" s="9"/>
      <c r="G479" s="9"/>
      <c r="H479" s="9"/>
      <c r="I479" s="9"/>
      <c r="J479" s="9"/>
      <c r="K479" s="9"/>
      <c r="L479" s="9"/>
      <c r="M479" s="9"/>
    </row>
    <row r="480" spans="3:13" ht="20.1" customHeight="1">
      <c r="C480" s="9"/>
      <c r="D480" s="9"/>
      <c r="E480" s="9"/>
      <c r="F480" s="9"/>
      <c r="G480" s="9"/>
      <c r="H480" s="9"/>
      <c r="I480" s="9"/>
      <c r="J480" s="9"/>
      <c r="K480" s="9"/>
      <c r="L480" s="9"/>
      <c r="M480" s="9"/>
    </row>
    <row r="481" spans="3:13" ht="20.1" customHeight="1">
      <c r="C481" s="9"/>
      <c r="D481" s="9"/>
      <c r="E481" s="9"/>
      <c r="F481" s="9"/>
      <c r="G481" s="9"/>
      <c r="H481" s="9"/>
      <c r="I481" s="9"/>
      <c r="J481" s="9"/>
      <c r="K481" s="9"/>
      <c r="L481" s="9"/>
      <c r="M481" s="9"/>
    </row>
    <row r="482" spans="3:13" ht="20.1" customHeight="1">
      <c r="C482" s="9"/>
      <c r="D482" s="9"/>
      <c r="E482" s="9"/>
      <c r="F482" s="9"/>
      <c r="G482" s="9"/>
      <c r="H482" s="9"/>
      <c r="I482" s="9"/>
      <c r="J482" s="9"/>
      <c r="K482" s="9"/>
      <c r="L482" s="9"/>
      <c r="M482" s="9"/>
    </row>
    <row r="483" spans="3:13" ht="20.1" customHeight="1">
      <c r="C483" s="9"/>
      <c r="D483" s="9"/>
      <c r="E483" s="9"/>
      <c r="F483" s="9"/>
      <c r="G483" s="9"/>
      <c r="H483" s="9"/>
      <c r="I483" s="9"/>
      <c r="J483" s="9"/>
      <c r="K483" s="9"/>
      <c r="L483" s="9"/>
      <c r="M483" s="9"/>
    </row>
    <row r="484" spans="3:13" ht="20.1" customHeight="1">
      <c r="C484" s="9"/>
      <c r="D484" s="9"/>
      <c r="E484" s="9"/>
      <c r="F484" s="9"/>
      <c r="G484" s="9"/>
      <c r="H484" s="9"/>
      <c r="I484" s="9"/>
      <c r="J484" s="9"/>
      <c r="K484" s="9"/>
      <c r="L484" s="9"/>
      <c r="M484" s="9"/>
    </row>
    <row r="485" spans="3:13" ht="20.1" customHeight="1">
      <c r="C485" s="9"/>
      <c r="D485" s="9"/>
      <c r="E485" s="9"/>
      <c r="F485" s="9"/>
      <c r="G485" s="9"/>
      <c r="H485" s="9"/>
      <c r="I485" s="9"/>
      <c r="J485" s="9"/>
      <c r="K485" s="9"/>
      <c r="L485" s="9"/>
      <c r="M485" s="9"/>
    </row>
    <row r="486" spans="3:13" ht="20.1" customHeight="1">
      <c r="C486" s="9"/>
      <c r="D486" s="9"/>
      <c r="E486" s="9"/>
      <c r="F486" s="9"/>
      <c r="G486" s="9"/>
      <c r="H486" s="9"/>
      <c r="I486" s="9"/>
      <c r="J486" s="9"/>
      <c r="K486" s="9"/>
      <c r="L486" s="9"/>
      <c r="M486" s="9"/>
    </row>
    <row r="487" spans="3:13" ht="20.1" customHeight="1">
      <c r="C487" s="9"/>
      <c r="D487" s="9"/>
      <c r="E487" s="9"/>
      <c r="F487" s="9"/>
      <c r="G487" s="9"/>
      <c r="H487" s="9"/>
      <c r="I487" s="9"/>
      <c r="J487" s="9"/>
      <c r="K487" s="9"/>
      <c r="L487" s="9"/>
      <c r="M487" s="9"/>
    </row>
    <row r="488" spans="3:13" ht="20.1" customHeight="1">
      <c r="C488" s="9"/>
      <c r="D488" s="9"/>
      <c r="E488" s="9"/>
      <c r="F488" s="9"/>
      <c r="G488" s="9"/>
      <c r="H488" s="9"/>
      <c r="I488" s="9"/>
      <c r="J488" s="9"/>
      <c r="K488" s="9"/>
      <c r="L488" s="9"/>
      <c r="M488" s="9"/>
    </row>
    <row r="489" spans="3:13" ht="20.1" customHeight="1">
      <c r="C489" s="9"/>
      <c r="D489" s="9"/>
      <c r="E489" s="9"/>
      <c r="F489" s="9"/>
      <c r="G489" s="9"/>
      <c r="H489" s="9"/>
      <c r="I489" s="9"/>
      <c r="J489" s="9"/>
      <c r="K489" s="9"/>
      <c r="L489" s="9"/>
      <c r="M489" s="9"/>
    </row>
    <row r="490" spans="3:13" ht="20.1" customHeight="1">
      <c r="C490" s="9"/>
      <c r="D490" s="9"/>
      <c r="E490" s="9"/>
      <c r="F490" s="9"/>
      <c r="G490" s="9"/>
      <c r="H490" s="9"/>
      <c r="I490" s="9"/>
      <c r="J490" s="9"/>
      <c r="K490" s="9"/>
      <c r="L490" s="9"/>
      <c r="M490" s="9"/>
    </row>
    <row r="491" spans="3:13" ht="20.1" customHeight="1">
      <c r="C491" s="9"/>
      <c r="D491" s="9"/>
      <c r="E491" s="9"/>
      <c r="F491" s="9"/>
      <c r="G491" s="9"/>
      <c r="H491" s="9"/>
      <c r="I491" s="9"/>
      <c r="J491" s="9"/>
      <c r="K491" s="9"/>
      <c r="L491" s="9"/>
      <c r="M491" s="9"/>
    </row>
    <row r="492" spans="3:13" ht="20.1" customHeight="1">
      <c r="C492" s="9"/>
      <c r="D492" s="9"/>
      <c r="E492" s="9"/>
      <c r="F492" s="9"/>
      <c r="G492" s="9"/>
      <c r="H492" s="9"/>
      <c r="I492" s="9"/>
      <c r="J492" s="9"/>
      <c r="K492" s="9"/>
      <c r="L492" s="9"/>
      <c r="M492" s="9"/>
    </row>
    <row r="493" spans="3:13" ht="20.1" customHeight="1">
      <c r="C493" s="9"/>
      <c r="D493" s="9"/>
      <c r="E493" s="9"/>
      <c r="F493" s="9"/>
      <c r="G493" s="9"/>
      <c r="H493" s="9"/>
      <c r="I493" s="9"/>
      <c r="J493" s="9"/>
      <c r="K493" s="9"/>
      <c r="L493" s="9"/>
      <c r="M493" s="9"/>
    </row>
    <row r="494" spans="3:13" ht="20.1" customHeight="1">
      <c r="C494" s="9"/>
      <c r="D494" s="9"/>
      <c r="E494" s="9"/>
      <c r="F494" s="9"/>
      <c r="G494" s="9"/>
      <c r="H494" s="9"/>
      <c r="I494" s="9"/>
      <c r="J494" s="9"/>
      <c r="K494" s="9"/>
      <c r="L494" s="9"/>
      <c r="M494" s="9"/>
    </row>
    <row r="495" spans="3:13" ht="20.1" customHeight="1">
      <c r="C495" s="9"/>
      <c r="D495" s="9"/>
      <c r="E495" s="9"/>
      <c r="F495" s="9"/>
      <c r="G495" s="9"/>
      <c r="H495" s="9"/>
      <c r="I495" s="9"/>
      <c r="J495" s="9"/>
      <c r="K495" s="9"/>
      <c r="L495" s="9"/>
      <c r="M495" s="9"/>
    </row>
    <row r="496" spans="3:13" ht="20.1" customHeight="1">
      <c r="C496" s="9"/>
      <c r="D496" s="9"/>
      <c r="E496" s="9"/>
      <c r="F496" s="9"/>
      <c r="G496" s="9"/>
      <c r="H496" s="9"/>
      <c r="I496" s="9"/>
      <c r="J496" s="9"/>
      <c r="K496" s="9"/>
      <c r="L496" s="9"/>
      <c r="M496" s="9"/>
    </row>
    <row r="497" spans="3:13" ht="20.1" customHeight="1">
      <c r="C497" s="9"/>
      <c r="D497" s="9"/>
      <c r="E497" s="9"/>
      <c r="F497" s="9"/>
      <c r="G497" s="9"/>
      <c r="H497" s="9"/>
      <c r="I497" s="9"/>
      <c r="J497" s="9"/>
      <c r="K497" s="9"/>
      <c r="L497" s="9"/>
      <c r="M497" s="9"/>
    </row>
    <row r="498" spans="3:13" ht="20.1" customHeight="1">
      <c r="C498" s="9"/>
      <c r="D498" s="9"/>
      <c r="E498" s="9"/>
      <c r="F498" s="9"/>
      <c r="G498" s="9"/>
      <c r="H498" s="9"/>
      <c r="I498" s="9"/>
      <c r="J498" s="9"/>
      <c r="K498" s="9"/>
      <c r="L498" s="9"/>
      <c r="M498" s="9"/>
    </row>
    <row r="499" spans="3:13" ht="20.1" customHeight="1">
      <c r="C499" s="9"/>
      <c r="D499" s="9"/>
      <c r="E499" s="9"/>
      <c r="F499" s="9"/>
      <c r="G499" s="9"/>
      <c r="H499" s="9"/>
      <c r="I499" s="9"/>
      <c r="J499" s="9"/>
      <c r="K499" s="9"/>
      <c r="L499" s="9"/>
      <c r="M499" s="9"/>
    </row>
    <row r="500" spans="3:13" ht="20.1" customHeight="1">
      <c r="C500" s="9"/>
      <c r="D500" s="9"/>
      <c r="E500" s="9"/>
      <c r="F500" s="9"/>
      <c r="G500" s="9"/>
      <c r="H500" s="9"/>
      <c r="I500" s="9"/>
      <c r="J500" s="9"/>
      <c r="K500" s="9"/>
      <c r="L500" s="9"/>
      <c r="M500" s="9"/>
    </row>
    <row r="501" spans="3:13" ht="20.1" customHeight="1">
      <c r="C501" s="9"/>
      <c r="D501" s="9"/>
      <c r="E501" s="9"/>
      <c r="F501" s="9"/>
      <c r="G501" s="9"/>
      <c r="H501" s="9"/>
      <c r="I501" s="9"/>
      <c r="J501" s="9"/>
      <c r="K501" s="9"/>
      <c r="L501" s="9"/>
      <c r="M501" s="9"/>
    </row>
    <row r="502" spans="3:13" ht="20.1" customHeight="1">
      <c r="C502" s="9"/>
      <c r="D502" s="9"/>
      <c r="E502" s="9"/>
      <c r="F502" s="9"/>
      <c r="G502" s="9"/>
      <c r="H502" s="9"/>
      <c r="I502" s="9"/>
      <c r="J502" s="9"/>
      <c r="K502" s="9"/>
      <c r="L502" s="9"/>
      <c r="M502" s="9"/>
    </row>
    <row r="503" spans="3:13" ht="20.1" customHeight="1">
      <c r="C503" s="9"/>
      <c r="D503" s="9"/>
      <c r="E503" s="9"/>
      <c r="F503" s="9"/>
      <c r="G503" s="9"/>
      <c r="H503" s="9"/>
      <c r="I503" s="9"/>
      <c r="J503" s="9"/>
      <c r="K503" s="9"/>
      <c r="L503" s="9"/>
      <c r="M503" s="9"/>
    </row>
    <row r="504" spans="3:13" ht="20.1" customHeight="1">
      <c r="C504" s="9"/>
      <c r="D504" s="9"/>
      <c r="E504" s="9"/>
      <c r="F504" s="9"/>
      <c r="G504" s="9"/>
      <c r="H504" s="9"/>
      <c r="I504" s="9"/>
      <c r="J504" s="9"/>
      <c r="K504" s="9"/>
      <c r="L504" s="9"/>
      <c r="M504" s="9"/>
    </row>
    <row r="505" spans="3:13" ht="20.1" customHeight="1">
      <c r="C505" s="9"/>
      <c r="D505" s="9"/>
      <c r="E505" s="9"/>
      <c r="F505" s="9"/>
      <c r="G505" s="9"/>
      <c r="H505" s="9"/>
      <c r="I505" s="9"/>
      <c r="J505" s="9"/>
      <c r="K505" s="9"/>
      <c r="L505" s="9"/>
      <c r="M505" s="9"/>
    </row>
    <row r="506" spans="3:13" ht="20.1" customHeight="1">
      <c r="C506" s="9"/>
      <c r="D506" s="9"/>
      <c r="E506" s="9"/>
      <c r="F506" s="9"/>
      <c r="G506" s="9"/>
      <c r="H506" s="9"/>
      <c r="I506" s="9"/>
      <c r="J506" s="9"/>
      <c r="K506" s="9"/>
      <c r="L506" s="9"/>
      <c r="M506" s="9"/>
    </row>
    <row r="507" spans="3:13" ht="20.1" customHeight="1">
      <c r="C507" s="9"/>
      <c r="D507" s="9"/>
      <c r="E507" s="9"/>
      <c r="F507" s="9"/>
      <c r="G507" s="9"/>
      <c r="H507" s="9"/>
      <c r="I507" s="9"/>
      <c r="J507" s="9"/>
      <c r="K507" s="9"/>
      <c r="L507" s="9"/>
      <c r="M507" s="9"/>
    </row>
    <row r="508" spans="3:13" ht="20.1" customHeight="1">
      <c r="C508" s="9"/>
      <c r="D508" s="9"/>
      <c r="E508" s="9"/>
      <c r="F508" s="9"/>
      <c r="G508" s="9"/>
      <c r="H508" s="9"/>
      <c r="I508" s="9"/>
      <c r="J508" s="9"/>
      <c r="K508" s="9"/>
      <c r="L508" s="9"/>
      <c r="M508" s="9"/>
    </row>
    <row r="509" spans="3:13" ht="20.1" customHeight="1">
      <c r="C509" s="9"/>
      <c r="D509" s="9"/>
      <c r="E509" s="9"/>
      <c r="F509" s="9"/>
      <c r="G509" s="9"/>
      <c r="H509" s="9"/>
      <c r="I509" s="9"/>
      <c r="J509" s="9"/>
      <c r="K509" s="9"/>
      <c r="L509" s="9"/>
      <c r="M509" s="9"/>
    </row>
    <row r="510" spans="3:13" ht="20.1" customHeight="1">
      <c r="C510" s="9"/>
      <c r="D510" s="9"/>
      <c r="E510" s="9"/>
      <c r="F510" s="9"/>
      <c r="G510" s="9"/>
      <c r="H510" s="9"/>
      <c r="I510" s="9"/>
      <c r="J510" s="9"/>
      <c r="K510" s="9"/>
      <c r="L510" s="9"/>
      <c r="M510" s="9"/>
    </row>
    <row r="511" spans="3:13" ht="20.1" customHeight="1">
      <c r="C511" s="9"/>
      <c r="D511" s="9"/>
      <c r="E511" s="9"/>
      <c r="F511" s="9"/>
      <c r="G511" s="9"/>
      <c r="H511" s="9"/>
      <c r="I511" s="9"/>
      <c r="J511" s="9"/>
      <c r="K511" s="9"/>
      <c r="L511" s="9"/>
      <c r="M511" s="9"/>
    </row>
    <row r="512" spans="3:13" ht="20.1" customHeight="1">
      <c r="C512" s="9"/>
      <c r="D512" s="9"/>
      <c r="E512" s="9"/>
      <c r="F512" s="9"/>
      <c r="G512" s="9"/>
      <c r="H512" s="9"/>
      <c r="I512" s="9"/>
      <c r="J512" s="9"/>
      <c r="K512" s="9"/>
      <c r="L512" s="9"/>
      <c r="M512" s="9"/>
    </row>
    <row r="513" spans="3:13" ht="20.1" customHeight="1">
      <c r="C513" s="9"/>
      <c r="D513" s="9"/>
      <c r="E513" s="9"/>
      <c r="F513" s="9"/>
      <c r="G513" s="9"/>
      <c r="H513" s="9"/>
      <c r="I513" s="9"/>
      <c r="J513" s="9"/>
      <c r="K513" s="9"/>
      <c r="L513" s="9"/>
      <c r="M513" s="9"/>
    </row>
    <row r="514" spans="3:13" ht="20.1" customHeight="1">
      <c r="C514" s="9"/>
      <c r="D514" s="9"/>
      <c r="E514" s="9"/>
      <c r="F514" s="9"/>
      <c r="G514" s="9"/>
      <c r="H514" s="9"/>
      <c r="I514" s="9"/>
      <c r="J514" s="9"/>
      <c r="K514" s="9"/>
      <c r="L514" s="9"/>
      <c r="M514" s="9"/>
    </row>
    <row r="515" spans="3:13" ht="20.1" customHeight="1">
      <c r="C515" s="9"/>
      <c r="D515" s="9"/>
      <c r="E515" s="9"/>
      <c r="F515" s="9"/>
      <c r="G515" s="9"/>
      <c r="H515" s="9"/>
      <c r="I515" s="9"/>
      <c r="J515" s="9"/>
      <c r="K515" s="9"/>
      <c r="L515" s="9"/>
      <c r="M515" s="9"/>
    </row>
    <row r="516" spans="3:13" ht="20.1" customHeight="1">
      <c r="C516" s="9"/>
      <c r="D516" s="9"/>
      <c r="E516" s="9"/>
      <c r="F516" s="9"/>
      <c r="G516" s="9"/>
      <c r="H516" s="9"/>
      <c r="I516" s="9"/>
      <c r="J516" s="9"/>
      <c r="K516" s="9"/>
      <c r="L516" s="9"/>
      <c r="M516" s="9"/>
    </row>
    <row r="517" spans="3:13" ht="20.1" customHeight="1">
      <c r="C517" s="9"/>
      <c r="D517" s="9"/>
      <c r="E517" s="9"/>
      <c r="F517" s="9"/>
      <c r="G517" s="9"/>
      <c r="H517" s="9"/>
      <c r="I517" s="9"/>
      <c r="J517" s="9"/>
      <c r="K517" s="9"/>
      <c r="L517" s="9"/>
      <c r="M517" s="9"/>
    </row>
    <row r="518" spans="3:13" ht="20.1" customHeight="1">
      <c r="C518" s="9"/>
      <c r="D518" s="9"/>
      <c r="E518" s="9"/>
      <c r="F518" s="9"/>
      <c r="G518" s="9"/>
      <c r="H518" s="9"/>
      <c r="I518" s="9"/>
      <c r="J518" s="9"/>
      <c r="K518" s="9"/>
      <c r="L518" s="9"/>
      <c r="M518" s="9"/>
    </row>
    <row r="519" spans="3:13" ht="20.1" customHeight="1">
      <c r="C519" s="9"/>
      <c r="D519" s="9"/>
      <c r="E519" s="9"/>
      <c r="F519" s="9"/>
      <c r="G519" s="9"/>
      <c r="H519" s="9"/>
      <c r="I519" s="9"/>
      <c r="J519" s="9"/>
      <c r="K519" s="9"/>
      <c r="L519" s="9"/>
      <c r="M519" s="9"/>
    </row>
    <row r="520" spans="3:13" ht="20.1" customHeight="1">
      <c r="C520" s="9"/>
      <c r="D520" s="9"/>
      <c r="E520" s="9"/>
      <c r="F520" s="9"/>
      <c r="G520" s="9"/>
      <c r="H520" s="9"/>
      <c r="I520" s="9"/>
      <c r="J520" s="9"/>
      <c r="K520" s="9"/>
      <c r="L520" s="9"/>
      <c r="M520" s="9"/>
    </row>
    <row r="521" spans="3:13" ht="20.1" customHeight="1">
      <c r="C521" s="9"/>
      <c r="D521" s="9"/>
      <c r="E521" s="9"/>
      <c r="F521" s="9"/>
      <c r="G521" s="9"/>
      <c r="H521" s="9"/>
      <c r="I521" s="9"/>
      <c r="J521" s="9"/>
      <c r="K521" s="9"/>
      <c r="L521" s="9"/>
      <c r="M521" s="9"/>
    </row>
    <row r="522" spans="3:13" ht="20.1" customHeight="1">
      <c r="C522" s="9"/>
      <c r="D522" s="9"/>
      <c r="E522" s="9"/>
      <c r="F522" s="9"/>
      <c r="G522" s="9"/>
      <c r="H522" s="9"/>
      <c r="I522" s="9"/>
      <c r="J522" s="9"/>
      <c r="K522" s="9"/>
      <c r="L522" s="9"/>
      <c r="M522" s="9"/>
    </row>
    <row r="523" spans="3:13" ht="20.1" customHeight="1">
      <c r="C523" s="9"/>
      <c r="D523" s="9"/>
      <c r="E523" s="9"/>
      <c r="F523" s="9"/>
      <c r="G523" s="9"/>
      <c r="H523" s="9"/>
      <c r="I523" s="9"/>
      <c r="J523" s="9"/>
      <c r="K523" s="9"/>
      <c r="L523" s="9"/>
      <c r="M523" s="9"/>
    </row>
    <row r="524" spans="3:13" ht="20.1" customHeight="1">
      <c r="C524" s="9"/>
      <c r="D524" s="9"/>
      <c r="E524" s="9"/>
      <c r="F524" s="9"/>
      <c r="G524" s="9"/>
      <c r="H524" s="9"/>
      <c r="I524" s="9"/>
      <c r="J524" s="9"/>
      <c r="K524" s="9"/>
      <c r="L524" s="9"/>
      <c r="M524" s="9"/>
    </row>
    <row r="525" spans="3:13" ht="20.1" customHeight="1">
      <c r="C525" s="9"/>
      <c r="D525" s="9"/>
      <c r="E525" s="9"/>
      <c r="F525" s="9"/>
      <c r="G525" s="9"/>
      <c r="H525" s="9"/>
      <c r="I525" s="9"/>
      <c r="J525" s="9"/>
      <c r="K525" s="9"/>
      <c r="L525" s="9"/>
      <c r="M525" s="9"/>
    </row>
    <row r="526" spans="3:13" ht="20.1" customHeight="1">
      <c r="C526" s="9"/>
      <c r="D526" s="9"/>
      <c r="E526" s="9"/>
      <c r="F526" s="9"/>
      <c r="G526" s="9"/>
      <c r="H526" s="9"/>
      <c r="I526" s="9"/>
      <c r="J526" s="9"/>
      <c r="K526" s="9"/>
      <c r="L526" s="9"/>
      <c r="M526" s="9"/>
    </row>
    <row r="527" spans="3:13" ht="20.1" customHeight="1">
      <c r="C527" s="9"/>
      <c r="D527" s="9"/>
      <c r="E527" s="9"/>
      <c r="F527" s="9"/>
      <c r="G527" s="9"/>
      <c r="H527" s="9"/>
      <c r="I527" s="9"/>
      <c r="J527" s="9"/>
      <c r="K527" s="9"/>
      <c r="L527" s="9"/>
      <c r="M527" s="9"/>
    </row>
    <row r="528" spans="3:13" ht="20.1" customHeight="1">
      <c r="C528" s="9"/>
      <c r="D528" s="9"/>
      <c r="E528" s="9"/>
      <c r="F528" s="9"/>
      <c r="G528" s="9"/>
      <c r="H528" s="9"/>
      <c r="I528" s="9"/>
      <c r="J528" s="9"/>
      <c r="K528" s="9"/>
      <c r="L528" s="9"/>
      <c r="M528" s="9"/>
    </row>
    <row r="529" spans="3:13" ht="20.1" customHeight="1">
      <c r="C529" s="9"/>
      <c r="D529" s="9"/>
      <c r="E529" s="9"/>
      <c r="F529" s="9"/>
      <c r="G529" s="9"/>
      <c r="H529" s="9"/>
      <c r="I529" s="9"/>
      <c r="J529" s="9"/>
      <c r="K529" s="9"/>
      <c r="L529" s="9"/>
      <c r="M529" s="9"/>
    </row>
    <row r="530" spans="3:13" ht="20.1" customHeight="1">
      <c r="C530" s="9"/>
      <c r="D530" s="9"/>
      <c r="E530" s="9"/>
      <c r="F530" s="9"/>
      <c r="G530" s="9"/>
      <c r="H530" s="9"/>
      <c r="I530" s="9"/>
      <c r="J530" s="9"/>
      <c r="K530" s="9"/>
      <c r="L530" s="9"/>
      <c r="M530" s="9"/>
    </row>
    <row r="531" spans="3:13" ht="20.1" customHeight="1">
      <c r="C531" s="9"/>
      <c r="D531" s="9"/>
      <c r="E531" s="9"/>
      <c r="F531" s="9"/>
      <c r="G531" s="9"/>
      <c r="H531" s="9"/>
      <c r="I531" s="9"/>
      <c r="J531" s="9"/>
      <c r="K531" s="9"/>
      <c r="L531" s="9"/>
      <c r="M531" s="9"/>
    </row>
    <row r="532" spans="3:13" ht="20.1" customHeight="1">
      <c r="C532" s="9"/>
      <c r="D532" s="9"/>
      <c r="E532" s="9"/>
      <c r="F532" s="9"/>
      <c r="G532" s="9"/>
      <c r="H532" s="9"/>
      <c r="I532" s="9"/>
      <c r="J532" s="9"/>
      <c r="K532" s="9"/>
      <c r="L532" s="9"/>
      <c r="M532" s="9"/>
    </row>
    <row r="533" spans="3:13" ht="20.1" customHeight="1">
      <c r="C533" s="9"/>
      <c r="D533" s="9"/>
      <c r="E533" s="9"/>
      <c r="F533" s="9"/>
      <c r="G533" s="9"/>
      <c r="H533" s="9"/>
      <c r="I533" s="9"/>
      <c r="J533" s="9"/>
      <c r="K533" s="9"/>
      <c r="L533" s="9"/>
      <c r="M533" s="9"/>
    </row>
    <row r="534" spans="3:13" ht="20.1" customHeight="1">
      <c r="C534" s="9"/>
      <c r="D534" s="9"/>
      <c r="E534" s="9"/>
      <c r="F534" s="9"/>
      <c r="G534" s="9"/>
      <c r="H534" s="9"/>
      <c r="I534" s="9"/>
      <c r="J534" s="9"/>
      <c r="K534" s="9"/>
      <c r="L534" s="9"/>
      <c r="M534" s="9"/>
    </row>
    <row r="535" spans="3:13" ht="20.1" customHeight="1">
      <c r="C535" s="9"/>
      <c r="D535" s="9"/>
      <c r="E535" s="9"/>
      <c r="F535" s="9"/>
      <c r="G535" s="9"/>
      <c r="H535" s="9"/>
      <c r="I535" s="9"/>
      <c r="J535" s="9"/>
      <c r="K535" s="9"/>
      <c r="L535" s="9"/>
      <c r="M535" s="9"/>
    </row>
    <row r="536" spans="3:13" ht="20.1" customHeight="1">
      <c r="C536" s="9"/>
      <c r="D536" s="9"/>
      <c r="E536" s="9"/>
      <c r="F536" s="9"/>
      <c r="G536" s="9"/>
      <c r="H536" s="9"/>
      <c r="I536" s="9"/>
      <c r="J536" s="9"/>
      <c r="K536" s="9"/>
      <c r="L536" s="9"/>
      <c r="M536" s="9"/>
    </row>
    <row r="537" spans="3:13" ht="20.1" customHeight="1">
      <c r="C537" s="9"/>
      <c r="D537" s="9"/>
      <c r="E537" s="9"/>
      <c r="F537" s="9"/>
      <c r="G537" s="9"/>
      <c r="H537" s="9"/>
      <c r="I537" s="9"/>
      <c r="J537" s="9"/>
      <c r="K537" s="9"/>
      <c r="L537" s="9"/>
      <c r="M537" s="9"/>
    </row>
    <row r="538" spans="3:13" ht="20.1" customHeight="1">
      <c r="C538" s="9"/>
      <c r="D538" s="9"/>
      <c r="E538" s="9"/>
      <c r="F538" s="9"/>
      <c r="G538" s="9"/>
      <c r="H538" s="9"/>
      <c r="I538" s="9"/>
      <c r="J538" s="9"/>
      <c r="K538" s="9"/>
      <c r="L538" s="9"/>
      <c r="M538" s="9"/>
    </row>
    <row r="539" spans="3:13" ht="20.1" customHeight="1">
      <c r="C539" s="9"/>
      <c r="D539" s="9"/>
      <c r="E539" s="9"/>
      <c r="F539" s="9"/>
      <c r="G539" s="9"/>
      <c r="H539" s="9"/>
      <c r="I539" s="9"/>
      <c r="J539" s="9"/>
      <c r="K539" s="9"/>
      <c r="L539" s="9"/>
      <c r="M539" s="9"/>
    </row>
    <row r="540" spans="3:13" ht="20.1" customHeight="1">
      <c r="C540" s="9"/>
      <c r="D540" s="9"/>
      <c r="E540" s="9"/>
      <c r="F540" s="9"/>
      <c r="G540" s="9"/>
      <c r="H540" s="9"/>
      <c r="I540" s="9"/>
      <c r="J540" s="9"/>
      <c r="K540" s="9"/>
      <c r="L540" s="9"/>
      <c r="M540" s="9"/>
    </row>
    <row r="541" spans="3:13" ht="20.1" customHeight="1">
      <c r="C541" s="9"/>
      <c r="D541" s="9"/>
      <c r="E541" s="9"/>
      <c r="F541" s="9"/>
      <c r="G541" s="9"/>
      <c r="H541" s="9"/>
      <c r="I541" s="9"/>
      <c r="J541" s="9"/>
      <c r="K541" s="9"/>
      <c r="L541" s="9"/>
      <c r="M541" s="9"/>
    </row>
    <row r="542" spans="3:13" ht="20.1" customHeight="1">
      <c r="C542" s="9"/>
      <c r="D542" s="9"/>
      <c r="E542" s="9"/>
      <c r="F542" s="9"/>
      <c r="G542" s="9"/>
      <c r="H542" s="9"/>
      <c r="I542" s="9"/>
      <c r="J542" s="9"/>
      <c r="K542" s="9"/>
      <c r="L542" s="9"/>
      <c r="M542" s="9"/>
    </row>
    <row r="543" spans="3:13" ht="20.1" customHeight="1">
      <c r="C543" s="9"/>
      <c r="D543" s="9"/>
      <c r="E543" s="9"/>
      <c r="F543" s="9"/>
      <c r="G543" s="9"/>
      <c r="H543" s="9"/>
      <c r="I543" s="9"/>
      <c r="J543" s="9"/>
      <c r="K543" s="9"/>
      <c r="L543" s="9"/>
      <c r="M543" s="9"/>
    </row>
    <row r="544" spans="3:13" ht="20.1" customHeight="1">
      <c r="C544" s="9"/>
      <c r="D544" s="9"/>
      <c r="E544" s="9"/>
      <c r="F544" s="9"/>
      <c r="G544" s="9"/>
      <c r="H544" s="9"/>
      <c r="I544" s="9"/>
      <c r="J544" s="9"/>
      <c r="K544" s="9"/>
      <c r="L544" s="9"/>
      <c r="M544" s="9"/>
    </row>
    <row r="545" spans="3:13" ht="20.1" customHeight="1">
      <c r="C545" s="9"/>
      <c r="D545" s="9"/>
      <c r="E545" s="9"/>
      <c r="F545" s="9"/>
      <c r="G545" s="9"/>
      <c r="H545" s="9"/>
      <c r="I545" s="9"/>
      <c r="J545" s="9"/>
      <c r="K545" s="9"/>
      <c r="L545" s="9"/>
      <c r="M545" s="9"/>
    </row>
    <row r="546" spans="3:13" ht="20.1" customHeight="1">
      <c r="C546" s="9"/>
      <c r="D546" s="9"/>
      <c r="E546" s="9"/>
      <c r="F546" s="9"/>
      <c r="G546" s="9"/>
      <c r="H546" s="9"/>
      <c r="I546" s="9"/>
      <c r="J546" s="9"/>
      <c r="K546" s="9"/>
      <c r="L546" s="9"/>
      <c r="M546" s="9"/>
    </row>
    <row r="547" spans="3:13" ht="20.1" customHeight="1">
      <c r="C547" s="9"/>
      <c r="D547" s="9"/>
      <c r="E547" s="9"/>
      <c r="F547" s="9"/>
      <c r="G547" s="9"/>
      <c r="H547" s="9"/>
      <c r="I547" s="9"/>
      <c r="J547" s="9"/>
      <c r="K547" s="9"/>
      <c r="L547" s="9"/>
      <c r="M547" s="9"/>
    </row>
    <row r="548" spans="3:13" ht="20.1" customHeight="1">
      <c r="C548" s="9"/>
      <c r="D548" s="9"/>
      <c r="E548" s="9"/>
      <c r="F548" s="9"/>
      <c r="G548" s="9"/>
      <c r="H548" s="9"/>
      <c r="I548" s="9"/>
      <c r="J548" s="9"/>
      <c r="K548" s="9"/>
      <c r="L548" s="9"/>
      <c r="M548" s="9"/>
    </row>
    <row r="549" spans="3:13" ht="20.1" customHeight="1">
      <c r="C549" s="9"/>
      <c r="D549" s="9"/>
      <c r="E549" s="9"/>
      <c r="F549" s="9"/>
      <c r="G549" s="9"/>
      <c r="H549" s="9"/>
      <c r="I549" s="9"/>
      <c r="J549" s="9"/>
      <c r="K549" s="9"/>
      <c r="L549" s="9"/>
      <c r="M549" s="9"/>
    </row>
    <row r="550" spans="3:13" ht="20.1" customHeight="1">
      <c r="C550" s="9"/>
      <c r="D550" s="9"/>
      <c r="E550" s="9"/>
      <c r="F550" s="9"/>
      <c r="G550" s="9"/>
      <c r="H550" s="9"/>
      <c r="I550" s="9"/>
      <c r="J550" s="9"/>
      <c r="K550" s="9"/>
      <c r="L550" s="9"/>
      <c r="M550" s="9"/>
    </row>
    <row r="551" spans="3:13" ht="20.1" customHeight="1">
      <c r="C551" s="9"/>
      <c r="D551" s="9"/>
      <c r="E551" s="9"/>
      <c r="F551" s="9"/>
      <c r="G551" s="9"/>
      <c r="H551" s="9"/>
      <c r="I551" s="9"/>
      <c r="J551" s="9"/>
      <c r="K551" s="9"/>
      <c r="L551" s="9"/>
      <c r="M551" s="9"/>
    </row>
    <row r="552" spans="3:13" ht="20.1" customHeight="1">
      <c r="C552" s="9"/>
      <c r="D552" s="9"/>
      <c r="E552" s="9"/>
      <c r="F552" s="9"/>
      <c r="G552" s="9"/>
      <c r="H552" s="9"/>
      <c r="I552" s="9"/>
      <c r="J552" s="9"/>
      <c r="K552" s="9"/>
      <c r="L552" s="9"/>
      <c r="M552" s="9"/>
    </row>
    <row r="553" spans="3:13" ht="20.1" customHeight="1">
      <c r="C553" s="9"/>
      <c r="D553" s="9"/>
      <c r="E553" s="9"/>
      <c r="F553" s="9"/>
      <c r="G553" s="9"/>
      <c r="H553" s="9"/>
      <c r="I553" s="9"/>
      <c r="J553" s="9"/>
      <c r="K553" s="9"/>
      <c r="L553" s="9"/>
      <c r="M553" s="9"/>
    </row>
    <row r="554" spans="3:13" ht="20.1" customHeight="1">
      <c r="C554" s="9"/>
      <c r="D554" s="9"/>
      <c r="E554" s="9"/>
      <c r="F554" s="9"/>
      <c r="G554" s="9"/>
      <c r="H554" s="9"/>
      <c r="I554" s="9"/>
      <c r="J554" s="9"/>
      <c r="K554" s="9"/>
      <c r="L554" s="9"/>
      <c r="M554" s="9"/>
    </row>
    <row r="555" spans="3:13" ht="20.1" customHeight="1">
      <c r="C555" s="9"/>
      <c r="D555" s="9"/>
      <c r="E555" s="9"/>
      <c r="F555" s="9"/>
      <c r="G555" s="9"/>
      <c r="H555" s="9"/>
      <c r="I555" s="9"/>
      <c r="J555" s="9"/>
      <c r="K555" s="9"/>
      <c r="L555" s="9"/>
      <c r="M555" s="9"/>
    </row>
    <row r="556" spans="3:13" ht="20.1" customHeight="1">
      <c r="C556" s="9"/>
      <c r="D556" s="9"/>
      <c r="E556" s="9"/>
      <c r="F556" s="9"/>
      <c r="G556" s="9"/>
      <c r="H556" s="9"/>
      <c r="I556" s="9"/>
      <c r="J556" s="9"/>
      <c r="K556" s="9"/>
      <c r="L556" s="9"/>
      <c r="M556" s="9"/>
    </row>
    <row r="557" spans="3:13" ht="20.1" customHeight="1">
      <c r="C557" s="9"/>
      <c r="D557" s="9"/>
      <c r="E557" s="9"/>
      <c r="F557" s="9"/>
      <c r="G557" s="9"/>
      <c r="H557" s="9"/>
      <c r="I557" s="9"/>
      <c r="J557" s="9"/>
      <c r="K557" s="9"/>
      <c r="L557" s="9"/>
      <c r="M557" s="9"/>
    </row>
    <row r="558" spans="3:13" ht="20.1" customHeight="1">
      <c r="C558" s="9"/>
      <c r="D558" s="9"/>
      <c r="E558" s="9"/>
      <c r="F558" s="9"/>
      <c r="G558" s="9"/>
      <c r="H558" s="9"/>
      <c r="I558" s="9"/>
      <c r="J558" s="9"/>
      <c r="K558" s="9"/>
      <c r="L558" s="9"/>
      <c r="M558" s="9"/>
    </row>
    <row r="559" spans="3:13" ht="20.1" customHeight="1">
      <c r="C559" s="9"/>
      <c r="D559" s="9"/>
      <c r="E559" s="9"/>
      <c r="F559" s="9"/>
      <c r="G559" s="9"/>
      <c r="H559" s="9"/>
      <c r="I559" s="9"/>
      <c r="J559" s="9"/>
      <c r="K559" s="9"/>
      <c r="L559" s="9"/>
      <c r="M559" s="9"/>
    </row>
    <row r="560" spans="3:13" ht="20.1" customHeight="1">
      <c r="C560" s="9"/>
      <c r="D560" s="9"/>
      <c r="E560" s="9"/>
      <c r="F560" s="9"/>
      <c r="G560" s="9"/>
      <c r="H560" s="9"/>
      <c r="I560" s="9"/>
      <c r="J560" s="9"/>
      <c r="K560" s="9"/>
      <c r="L560" s="9"/>
      <c r="M560" s="9"/>
    </row>
    <row r="561" spans="3:13" ht="20.1" customHeight="1">
      <c r="C561" s="9"/>
      <c r="D561" s="9"/>
      <c r="E561" s="9"/>
      <c r="F561" s="9"/>
      <c r="G561" s="9"/>
      <c r="H561" s="9"/>
      <c r="I561" s="9"/>
      <c r="J561" s="9"/>
      <c r="K561" s="9"/>
      <c r="L561" s="9"/>
      <c r="M561" s="9"/>
    </row>
    <row r="562" spans="3:13" ht="20.1" customHeight="1">
      <c r="C562" s="9"/>
      <c r="D562" s="9"/>
      <c r="E562" s="9"/>
      <c r="F562" s="9"/>
      <c r="G562" s="9"/>
      <c r="H562" s="9"/>
      <c r="I562" s="9"/>
      <c r="J562" s="9"/>
      <c r="K562" s="9"/>
      <c r="L562" s="9"/>
      <c r="M562" s="9"/>
    </row>
    <row r="563" spans="3:13" ht="20.1" customHeight="1">
      <c r="C563" s="9"/>
      <c r="D563" s="9"/>
      <c r="E563" s="9"/>
      <c r="F563" s="9"/>
      <c r="G563" s="9"/>
      <c r="H563" s="9"/>
      <c r="I563" s="9"/>
      <c r="J563" s="9"/>
      <c r="K563" s="9"/>
      <c r="L563" s="9"/>
      <c r="M563" s="9"/>
    </row>
    <row r="564" spans="3:13" ht="20.1" customHeight="1">
      <c r="C564" s="9"/>
      <c r="D564" s="9"/>
      <c r="E564" s="9"/>
      <c r="F564" s="9"/>
      <c r="G564" s="9"/>
      <c r="H564" s="9"/>
      <c r="I564" s="9"/>
      <c r="J564" s="9"/>
      <c r="K564" s="9"/>
      <c r="L564" s="9"/>
      <c r="M564" s="9"/>
    </row>
    <row r="565" spans="3:13" ht="20.1" customHeight="1">
      <c r="C565" s="9"/>
      <c r="D565" s="9"/>
      <c r="E565" s="9"/>
      <c r="F565" s="9"/>
      <c r="G565" s="9"/>
      <c r="H565" s="9"/>
      <c r="I565" s="9"/>
      <c r="J565" s="9"/>
      <c r="K565" s="9"/>
      <c r="L565" s="9"/>
      <c r="M565" s="9"/>
    </row>
    <row r="566" spans="3:13" ht="20.1" customHeight="1">
      <c r="C566" s="9"/>
      <c r="D566" s="9"/>
      <c r="E566" s="9"/>
      <c r="F566" s="9"/>
      <c r="G566" s="9"/>
      <c r="H566" s="9"/>
      <c r="I566" s="9"/>
      <c r="J566" s="9"/>
      <c r="K566" s="9"/>
      <c r="L566" s="9"/>
      <c r="M566" s="9"/>
    </row>
    <row r="567" spans="3:13" ht="20.1" customHeight="1">
      <c r="C567" s="9"/>
      <c r="D567" s="9"/>
      <c r="E567" s="9"/>
      <c r="F567" s="9"/>
      <c r="G567" s="9"/>
      <c r="H567" s="9"/>
      <c r="I567" s="9"/>
      <c r="J567" s="9"/>
      <c r="K567" s="9"/>
      <c r="L567" s="9"/>
      <c r="M567" s="9"/>
    </row>
    <row r="568" spans="3:13" ht="20.1" customHeight="1">
      <c r="C568" s="9"/>
      <c r="D568" s="9"/>
      <c r="E568" s="9"/>
      <c r="F568" s="9"/>
      <c r="G568" s="9"/>
      <c r="H568" s="9"/>
      <c r="I568" s="9"/>
      <c r="J568" s="9"/>
      <c r="K568" s="9"/>
      <c r="L568" s="9"/>
      <c r="M568" s="9"/>
    </row>
    <row r="569" spans="3:13" ht="20.1" customHeight="1">
      <c r="C569" s="9"/>
      <c r="D569" s="9"/>
      <c r="E569" s="9"/>
      <c r="F569" s="9"/>
      <c r="G569" s="9"/>
      <c r="H569" s="9"/>
      <c r="I569" s="9"/>
      <c r="J569" s="9"/>
      <c r="K569" s="9"/>
      <c r="L569" s="9"/>
      <c r="M569" s="9"/>
    </row>
    <row r="570" spans="3:13" ht="20.1" customHeight="1">
      <c r="C570" s="9"/>
      <c r="D570" s="9"/>
      <c r="E570" s="9"/>
      <c r="F570" s="9"/>
      <c r="G570" s="9"/>
      <c r="H570" s="9"/>
      <c r="I570" s="9"/>
      <c r="J570" s="9"/>
      <c r="K570" s="9"/>
      <c r="L570" s="9"/>
      <c r="M570" s="9"/>
    </row>
    <row r="571" spans="3:13" ht="20.1" customHeight="1">
      <c r="C571" s="9"/>
      <c r="D571" s="9"/>
      <c r="E571" s="9"/>
      <c r="F571" s="9"/>
      <c r="G571" s="9"/>
      <c r="H571" s="9"/>
      <c r="I571" s="9"/>
      <c r="J571" s="9"/>
      <c r="K571" s="9"/>
      <c r="L571" s="9"/>
      <c r="M571" s="9"/>
    </row>
    <row r="572" spans="3:13" ht="20.1" customHeight="1">
      <c r="C572" s="9"/>
      <c r="D572" s="9"/>
      <c r="E572" s="9"/>
      <c r="F572" s="9"/>
      <c r="G572" s="9"/>
      <c r="H572" s="9"/>
      <c r="I572" s="9"/>
      <c r="J572" s="9"/>
      <c r="K572" s="9"/>
      <c r="L572" s="9"/>
      <c r="M572" s="9"/>
    </row>
    <row r="573" spans="3:13" ht="20.1" customHeight="1">
      <c r="C573" s="9"/>
      <c r="D573" s="9"/>
      <c r="E573" s="9"/>
      <c r="F573" s="9"/>
      <c r="G573" s="9"/>
      <c r="H573" s="9"/>
      <c r="I573" s="9"/>
      <c r="J573" s="9"/>
      <c r="K573" s="9"/>
      <c r="L573" s="9"/>
      <c r="M573" s="9"/>
    </row>
    <row r="574" spans="3:13" ht="20.1" customHeight="1">
      <c r="C574" s="9"/>
      <c r="D574" s="9"/>
      <c r="E574" s="9"/>
      <c r="F574" s="9"/>
      <c r="G574" s="9"/>
      <c r="H574" s="9"/>
      <c r="I574" s="9"/>
      <c r="J574" s="9"/>
      <c r="K574" s="9"/>
      <c r="L574" s="9"/>
      <c r="M574" s="9"/>
    </row>
    <row r="575" spans="3:13" ht="20.1" customHeight="1">
      <c r="C575" s="9"/>
      <c r="D575" s="9"/>
      <c r="E575" s="9"/>
      <c r="F575" s="9"/>
      <c r="G575" s="9"/>
      <c r="H575" s="9"/>
      <c r="I575" s="9"/>
      <c r="J575" s="9"/>
      <c r="K575" s="9"/>
      <c r="L575" s="9"/>
      <c r="M575" s="9"/>
    </row>
    <row r="576" spans="3:13" ht="20.1" customHeight="1">
      <c r="C576" s="9"/>
      <c r="D576" s="9"/>
      <c r="E576" s="9"/>
      <c r="F576" s="9"/>
      <c r="G576" s="9"/>
      <c r="H576" s="9"/>
      <c r="I576" s="9"/>
      <c r="J576" s="9"/>
      <c r="K576" s="9"/>
      <c r="L576" s="9"/>
      <c r="M576" s="9"/>
    </row>
    <row r="577" spans="3:13" ht="20.1" customHeight="1">
      <c r="C577" s="9"/>
      <c r="D577" s="9"/>
      <c r="E577" s="9"/>
      <c r="F577" s="9"/>
      <c r="G577" s="9"/>
      <c r="H577" s="9"/>
      <c r="I577" s="9"/>
      <c r="J577" s="9"/>
      <c r="K577" s="9"/>
      <c r="L577" s="9"/>
      <c r="M577" s="9"/>
    </row>
    <row r="578" spans="3:13" ht="20.1" customHeight="1">
      <c r="C578" s="9"/>
      <c r="D578" s="9"/>
      <c r="E578" s="9"/>
      <c r="F578" s="9"/>
      <c r="G578" s="9"/>
      <c r="H578" s="9"/>
      <c r="I578" s="9"/>
      <c r="J578" s="9"/>
      <c r="K578" s="9"/>
      <c r="L578" s="9"/>
      <c r="M578" s="9"/>
    </row>
    <row r="579" spans="3:13" ht="20.1" customHeight="1">
      <c r="C579" s="9"/>
      <c r="D579" s="9"/>
      <c r="E579" s="9"/>
      <c r="F579" s="9"/>
      <c r="G579" s="9"/>
      <c r="H579" s="9"/>
      <c r="I579" s="9"/>
      <c r="J579" s="9"/>
      <c r="K579" s="9"/>
      <c r="L579" s="9"/>
      <c r="M579" s="9"/>
    </row>
    <row r="580" spans="3:13" ht="20.1" customHeight="1">
      <c r="C580" s="9"/>
      <c r="D580" s="9"/>
      <c r="E580" s="9"/>
      <c r="F580" s="9"/>
      <c r="G580" s="9"/>
      <c r="H580" s="9"/>
      <c r="I580" s="9"/>
      <c r="J580" s="9"/>
      <c r="K580" s="9"/>
      <c r="L580" s="9"/>
      <c r="M580" s="9"/>
    </row>
    <row r="581" spans="3:13" ht="20.1" customHeight="1">
      <c r="C581" s="9"/>
      <c r="D581" s="9"/>
      <c r="E581" s="9"/>
      <c r="F581" s="9"/>
      <c r="G581" s="9"/>
      <c r="H581" s="9"/>
      <c r="I581" s="9"/>
      <c r="J581" s="9"/>
      <c r="K581" s="9"/>
      <c r="L581" s="9"/>
      <c r="M581" s="9"/>
    </row>
    <row r="582" spans="3:13" ht="20.1" customHeight="1">
      <c r="C582" s="9"/>
      <c r="D582" s="9"/>
      <c r="E582" s="9"/>
      <c r="F582" s="9"/>
      <c r="G582" s="9"/>
      <c r="H582" s="9"/>
      <c r="I582" s="9"/>
      <c r="J582" s="9"/>
      <c r="K582" s="9"/>
      <c r="L582" s="9"/>
      <c r="M582" s="9"/>
    </row>
    <row r="583" spans="3:13" ht="20.1" customHeight="1">
      <c r="C583" s="9"/>
      <c r="D583" s="9"/>
      <c r="E583" s="9"/>
      <c r="F583" s="9"/>
      <c r="G583" s="9"/>
      <c r="H583" s="9"/>
      <c r="I583" s="9"/>
      <c r="J583" s="9"/>
      <c r="K583" s="9"/>
      <c r="L583" s="9"/>
      <c r="M583" s="9"/>
    </row>
    <row r="584" spans="3:13" ht="20.1" customHeight="1">
      <c r="C584" s="9"/>
      <c r="D584" s="9"/>
      <c r="E584" s="9"/>
      <c r="F584" s="9"/>
      <c r="G584" s="9"/>
      <c r="H584" s="9"/>
      <c r="I584" s="9"/>
      <c r="J584" s="9"/>
      <c r="K584" s="9"/>
      <c r="L584" s="9"/>
      <c r="M584" s="9"/>
    </row>
    <row r="585" spans="3:13" ht="20.1" customHeight="1">
      <c r="C585" s="9"/>
      <c r="D585" s="9"/>
      <c r="E585" s="9"/>
      <c r="F585" s="9"/>
      <c r="G585" s="9"/>
      <c r="H585" s="9"/>
      <c r="I585" s="9"/>
      <c r="J585" s="9"/>
      <c r="K585" s="9"/>
      <c r="L585" s="9"/>
      <c r="M585" s="9"/>
    </row>
    <row r="586" spans="3:13" ht="20.1" customHeight="1">
      <c r="C586" s="9"/>
      <c r="D586" s="9"/>
      <c r="E586" s="9"/>
      <c r="F586" s="9"/>
      <c r="G586" s="9"/>
      <c r="H586" s="9"/>
      <c r="I586" s="9"/>
      <c r="J586" s="9"/>
      <c r="K586" s="9"/>
      <c r="L586" s="9"/>
      <c r="M586" s="9"/>
    </row>
    <row r="587" spans="3:13" ht="20.1" customHeight="1">
      <c r="C587" s="9"/>
      <c r="D587" s="9"/>
      <c r="E587" s="9"/>
      <c r="F587" s="9"/>
      <c r="G587" s="9"/>
      <c r="H587" s="9"/>
      <c r="I587" s="9"/>
      <c r="J587" s="9"/>
      <c r="K587" s="9"/>
      <c r="L587" s="9"/>
      <c r="M587" s="9"/>
    </row>
    <row r="588" spans="3:13" ht="20.1" customHeight="1">
      <c r="C588" s="9"/>
      <c r="D588" s="9"/>
      <c r="E588" s="9"/>
      <c r="F588" s="9"/>
      <c r="G588" s="9"/>
      <c r="H588" s="9"/>
      <c r="I588" s="9"/>
      <c r="J588" s="9"/>
      <c r="K588" s="9"/>
      <c r="L588" s="9"/>
      <c r="M588" s="9"/>
    </row>
    <row r="589" spans="3:13" ht="20.1" customHeight="1">
      <c r="C589" s="9"/>
      <c r="D589" s="9"/>
      <c r="E589" s="9"/>
      <c r="F589" s="9"/>
      <c r="G589" s="9"/>
      <c r="H589" s="9"/>
      <c r="I589" s="9"/>
      <c r="J589" s="9"/>
      <c r="K589" s="9"/>
      <c r="L589" s="9"/>
      <c r="M589" s="9"/>
    </row>
    <row r="590" spans="3:13" ht="20.1" customHeight="1">
      <c r="C590" s="9"/>
      <c r="D590" s="9"/>
      <c r="E590" s="9"/>
      <c r="F590" s="9"/>
      <c r="G590" s="9"/>
      <c r="H590" s="9"/>
      <c r="I590" s="9"/>
      <c r="J590" s="9"/>
      <c r="K590" s="9"/>
      <c r="L590" s="9"/>
      <c r="M590" s="9"/>
    </row>
    <row r="591" spans="3:13" ht="20.1" customHeight="1">
      <c r="C591" s="9"/>
      <c r="D591" s="9"/>
      <c r="E591" s="9"/>
      <c r="F591" s="9"/>
      <c r="G591" s="9"/>
      <c r="H591" s="9"/>
      <c r="I591" s="9"/>
      <c r="J591" s="9"/>
      <c r="K591" s="9"/>
      <c r="L591" s="9"/>
      <c r="M591" s="9"/>
    </row>
    <row r="592" spans="3:13" ht="20.1" customHeight="1">
      <c r="C592" s="9"/>
      <c r="D592" s="9"/>
      <c r="E592" s="9"/>
      <c r="F592" s="9"/>
      <c r="G592" s="9"/>
      <c r="H592" s="9"/>
      <c r="I592" s="9"/>
      <c r="J592" s="9"/>
      <c r="K592" s="9"/>
      <c r="L592" s="9"/>
      <c r="M592" s="9"/>
    </row>
    <row r="593" spans="3:13" ht="20.1" customHeight="1">
      <c r="C593" s="9"/>
      <c r="D593" s="9"/>
      <c r="E593" s="9"/>
      <c r="F593" s="9"/>
      <c r="G593" s="9"/>
      <c r="H593" s="9"/>
      <c r="I593" s="9"/>
      <c r="J593" s="9"/>
      <c r="K593" s="9"/>
      <c r="L593" s="9"/>
      <c r="M593" s="9"/>
    </row>
    <row r="594" spans="3:13" ht="20.1" customHeight="1">
      <c r="C594" s="9"/>
      <c r="D594" s="9"/>
      <c r="E594" s="9"/>
      <c r="F594" s="9"/>
      <c r="G594" s="9"/>
      <c r="H594" s="9"/>
      <c r="I594" s="9"/>
      <c r="J594" s="9"/>
      <c r="K594" s="9"/>
      <c r="L594" s="9"/>
      <c r="M594" s="9"/>
    </row>
    <row r="595" spans="3:13" ht="20.1" customHeight="1">
      <c r="C595" s="9"/>
      <c r="D595" s="9"/>
      <c r="E595" s="9"/>
      <c r="F595" s="9"/>
      <c r="G595" s="9"/>
      <c r="H595" s="9"/>
      <c r="I595" s="9"/>
      <c r="J595" s="9"/>
      <c r="K595" s="9"/>
      <c r="L595" s="9"/>
      <c r="M595" s="9"/>
    </row>
    <row r="596" spans="3:13" ht="20.1" customHeight="1">
      <c r="C596" s="9"/>
      <c r="D596" s="9"/>
      <c r="E596" s="9"/>
      <c r="F596" s="9"/>
      <c r="G596" s="9"/>
      <c r="H596" s="9"/>
      <c r="I596" s="9"/>
      <c r="J596" s="9"/>
      <c r="K596" s="9"/>
      <c r="L596" s="9"/>
      <c r="M596" s="9"/>
    </row>
    <row r="597" spans="3:13" ht="20.1" customHeight="1">
      <c r="C597" s="9"/>
      <c r="D597" s="9"/>
      <c r="E597" s="9"/>
      <c r="F597" s="9"/>
      <c r="G597" s="9"/>
      <c r="H597" s="9"/>
      <c r="I597" s="9"/>
      <c r="J597" s="9"/>
      <c r="K597" s="9"/>
      <c r="L597" s="9"/>
      <c r="M597" s="9"/>
    </row>
    <row r="598" spans="3:13" ht="20.1" customHeight="1">
      <c r="C598" s="9"/>
      <c r="D598" s="9"/>
      <c r="E598" s="9"/>
      <c r="F598" s="9"/>
      <c r="G598" s="9"/>
      <c r="H598" s="9"/>
      <c r="I598" s="9"/>
      <c r="J598" s="9"/>
      <c r="K598" s="9"/>
      <c r="L598" s="9"/>
      <c r="M598" s="9"/>
    </row>
    <row r="599" spans="3:13" ht="20.1" customHeight="1">
      <c r="C599" s="9"/>
      <c r="D599" s="9"/>
      <c r="E599" s="9"/>
      <c r="F599" s="9"/>
      <c r="G599" s="9"/>
      <c r="H599" s="9"/>
      <c r="I599" s="9"/>
      <c r="J599" s="9"/>
      <c r="K599" s="9"/>
      <c r="L599" s="9"/>
      <c r="M599" s="9"/>
    </row>
    <row r="600" spans="3:13" ht="20.1" customHeight="1">
      <c r="C600" s="9"/>
      <c r="D600" s="9"/>
      <c r="E600" s="9"/>
      <c r="F600" s="9"/>
      <c r="G600" s="9"/>
      <c r="H600" s="9"/>
      <c r="I600" s="9"/>
      <c r="J600" s="9"/>
      <c r="K600" s="9"/>
      <c r="L600" s="9"/>
      <c r="M600" s="9"/>
    </row>
    <row r="601" spans="3:13" ht="20.1" customHeight="1">
      <c r="C601" s="9"/>
      <c r="D601" s="9"/>
      <c r="E601" s="9"/>
      <c r="F601" s="9"/>
      <c r="G601" s="9"/>
      <c r="H601" s="9"/>
      <c r="I601" s="9"/>
      <c r="J601" s="9"/>
      <c r="K601" s="9"/>
      <c r="L601" s="9"/>
      <c r="M601" s="9"/>
    </row>
    <row r="602" spans="3:13" ht="20.1" customHeight="1">
      <c r="C602" s="9"/>
      <c r="D602" s="9"/>
      <c r="E602" s="9"/>
      <c r="F602" s="9"/>
      <c r="G602" s="9"/>
      <c r="H602" s="9"/>
      <c r="I602" s="9"/>
      <c r="J602" s="9"/>
      <c r="K602" s="9"/>
      <c r="L602" s="9"/>
      <c r="M602" s="9"/>
    </row>
    <row r="603" spans="3:13" ht="20.1" customHeight="1">
      <c r="C603" s="9"/>
      <c r="D603" s="9"/>
      <c r="E603" s="9"/>
      <c r="F603" s="9"/>
      <c r="G603" s="9"/>
      <c r="H603" s="9"/>
      <c r="I603" s="9"/>
      <c r="J603" s="9"/>
      <c r="K603" s="9"/>
      <c r="L603" s="9"/>
      <c r="M603" s="9"/>
    </row>
    <row r="604" spans="3:13" ht="20.1" customHeight="1">
      <c r="C604" s="9"/>
      <c r="D604" s="9"/>
      <c r="E604" s="9"/>
      <c r="F604" s="9"/>
      <c r="G604" s="9"/>
      <c r="H604" s="9"/>
      <c r="I604" s="9"/>
      <c r="J604" s="9"/>
      <c r="K604" s="9"/>
      <c r="L604" s="9"/>
      <c r="M604" s="9"/>
    </row>
    <row r="605" spans="3:13" ht="20.1" customHeight="1">
      <c r="C605" s="9"/>
      <c r="D605" s="9"/>
      <c r="E605" s="9"/>
      <c r="F605" s="9"/>
      <c r="G605" s="9"/>
      <c r="H605" s="9"/>
      <c r="I605" s="9"/>
      <c r="J605" s="9"/>
      <c r="K605" s="9"/>
      <c r="L605" s="9"/>
      <c r="M605" s="9"/>
    </row>
    <row r="606" spans="3:13" ht="20.1" customHeight="1">
      <c r="C606" s="9"/>
      <c r="D606" s="9"/>
      <c r="E606" s="9"/>
      <c r="F606" s="9"/>
      <c r="G606" s="9"/>
      <c r="H606" s="9"/>
      <c r="I606" s="9"/>
      <c r="J606" s="9"/>
      <c r="K606" s="9"/>
      <c r="L606" s="9"/>
      <c r="M606" s="9"/>
    </row>
    <row r="607" spans="3:13" ht="20.1" customHeight="1">
      <c r="C607" s="9"/>
      <c r="D607" s="9"/>
      <c r="E607" s="9"/>
      <c r="F607" s="9"/>
      <c r="G607" s="9"/>
      <c r="H607" s="9"/>
      <c r="I607" s="9"/>
      <c r="J607" s="9"/>
      <c r="K607" s="9"/>
      <c r="L607" s="9"/>
      <c r="M607" s="9"/>
    </row>
    <row r="608" spans="3:13" ht="20.1" customHeight="1">
      <c r="C608" s="9"/>
      <c r="D608" s="9"/>
      <c r="E608" s="9"/>
      <c r="F608" s="9"/>
      <c r="G608" s="9"/>
      <c r="H608" s="9"/>
      <c r="I608" s="9"/>
      <c r="J608" s="9"/>
      <c r="K608" s="9"/>
      <c r="L608" s="9"/>
      <c r="M608" s="9"/>
    </row>
    <row r="609" spans="3:13" ht="20.1" customHeight="1">
      <c r="C609" s="9"/>
      <c r="D609" s="9"/>
      <c r="E609" s="9"/>
      <c r="F609" s="9"/>
      <c r="G609" s="9"/>
      <c r="H609" s="9"/>
      <c r="I609" s="9"/>
      <c r="J609" s="9"/>
      <c r="K609" s="9"/>
      <c r="L609" s="9"/>
      <c r="M609" s="9"/>
    </row>
    <row r="610" spans="3:13" ht="20.1" customHeight="1">
      <c r="C610" s="9"/>
      <c r="D610" s="9"/>
      <c r="E610" s="9"/>
      <c r="F610" s="9"/>
      <c r="G610" s="9"/>
      <c r="H610" s="9"/>
      <c r="I610" s="9"/>
      <c r="J610" s="9"/>
      <c r="K610" s="9"/>
      <c r="L610" s="9"/>
      <c r="M610" s="9"/>
    </row>
    <row r="611" spans="3:13" ht="20.1" customHeight="1">
      <c r="C611" s="9"/>
      <c r="D611" s="9"/>
      <c r="E611" s="9"/>
      <c r="F611" s="9"/>
      <c r="G611" s="9"/>
      <c r="H611" s="9"/>
      <c r="I611" s="9"/>
      <c r="J611" s="9"/>
      <c r="K611" s="9"/>
      <c r="L611" s="9"/>
      <c r="M611" s="9"/>
    </row>
    <row r="612" spans="3:13" ht="20.1" customHeight="1">
      <c r="C612" s="9"/>
      <c r="D612" s="9"/>
      <c r="E612" s="9"/>
      <c r="F612" s="9"/>
      <c r="G612" s="9"/>
      <c r="H612" s="9"/>
      <c r="I612" s="9"/>
      <c r="J612" s="9"/>
      <c r="K612" s="9"/>
      <c r="L612" s="9"/>
      <c r="M612" s="9"/>
    </row>
    <row r="613" spans="3:13" ht="20.1" customHeight="1">
      <c r="C613" s="9"/>
      <c r="D613" s="9"/>
      <c r="E613" s="9"/>
      <c r="F613" s="9"/>
      <c r="G613" s="9"/>
      <c r="H613" s="9"/>
      <c r="I613" s="9"/>
      <c r="J613" s="9"/>
      <c r="K613" s="9"/>
      <c r="L613" s="9"/>
      <c r="M613" s="9"/>
    </row>
    <row r="614" spans="3:13" ht="20.1" customHeight="1">
      <c r="C614" s="9"/>
      <c r="D614" s="9"/>
      <c r="E614" s="9"/>
      <c r="F614" s="9"/>
      <c r="G614" s="9"/>
      <c r="H614" s="9"/>
      <c r="I614" s="9"/>
      <c r="J614" s="9"/>
      <c r="K614" s="9"/>
      <c r="L614" s="9"/>
      <c r="M614" s="9"/>
    </row>
    <row r="615" spans="3:13" ht="20.1" customHeight="1">
      <c r="C615" s="9"/>
      <c r="D615" s="9"/>
      <c r="E615" s="9"/>
      <c r="F615" s="9"/>
      <c r="G615" s="9"/>
      <c r="H615" s="9"/>
      <c r="I615" s="9"/>
      <c r="J615" s="9"/>
      <c r="K615" s="9"/>
      <c r="L615" s="9"/>
      <c r="M615" s="9"/>
    </row>
    <row r="616" spans="3:13" ht="20.1" customHeight="1">
      <c r="C616" s="9"/>
      <c r="D616" s="9"/>
      <c r="E616" s="9"/>
      <c r="F616" s="9"/>
      <c r="G616" s="9"/>
      <c r="H616" s="9"/>
      <c r="I616" s="9"/>
      <c r="J616" s="9"/>
      <c r="K616" s="9"/>
      <c r="L616" s="9"/>
      <c r="M616" s="9"/>
    </row>
    <row r="617" spans="3:13" ht="20.1" customHeight="1">
      <c r="C617" s="9"/>
      <c r="D617" s="9"/>
      <c r="E617" s="9"/>
      <c r="F617" s="9"/>
      <c r="G617" s="9"/>
      <c r="H617" s="9"/>
      <c r="I617" s="9"/>
      <c r="J617" s="9"/>
      <c r="K617" s="9"/>
      <c r="L617" s="9"/>
      <c r="M617" s="9"/>
    </row>
    <row r="618" spans="3:13" ht="20.1" customHeight="1">
      <c r="C618" s="9"/>
      <c r="D618" s="9"/>
      <c r="E618" s="9"/>
      <c r="F618" s="9"/>
      <c r="G618" s="9"/>
      <c r="H618" s="9"/>
      <c r="I618" s="9"/>
      <c r="J618" s="9"/>
      <c r="K618" s="9"/>
      <c r="L618" s="9"/>
      <c r="M618" s="9"/>
    </row>
    <row r="619" spans="3:13" ht="20.1" customHeight="1">
      <c r="C619" s="9"/>
      <c r="D619" s="9"/>
      <c r="E619" s="9"/>
      <c r="F619" s="9"/>
      <c r="G619" s="9"/>
      <c r="H619" s="9"/>
      <c r="I619" s="9"/>
      <c r="J619" s="9"/>
      <c r="K619" s="9"/>
      <c r="L619" s="9"/>
      <c r="M619" s="9"/>
    </row>
    <row r="620" spans="3:13" ht="20.1" customHeight="1">
      <c r="C620" s="9"/>
      <c r="D620" s="9"/>
      <c r="E620" s="9"/>
      <c r="F620" s="9"/>
      <c r="G620" s="9"/>
      <c r="H620" s="9"/>
      <c r="I620" s="9"/>
      <c r="J620" s="9"/>
      <c r="K620" s="9"/>
      <c r="L620" s="9"/>
      <c r="M620" s="9"/>
    </row>
    <row r="621" spans="3:13" ht="20.1" customHeight="1">
      <c r="C621" s="9"/>
      <c r="D621" s="9"/>
      <c r="E621" s="9"/>
      <c r="F621" s="9"/>
      <c r="G621" s="9"/>
      <c r="H621" s="9"/>
      <c r="I621" s="9"/>
      <c r="J621" s="9"/>
      <c r="K621" s="9"/>
      <c r="L621" s="9"/>
      <c r="M621" s="9"/>
    </row>
    <row r="622" spans="3:13" ht="20.1" customHeight="1">
      <c r="C622" s="9"/>
      <c r="D622" s="9"/>
      <c r="E622" s="9"/>
      <c r="F622" s="9"/>
      <c r="G622" s="9"/>
      <c r="H622" s="9"/>
      <c r="I622" s="9"/>
      <c r="J622" s="9"/>
      <c r="K622" s="9"/>
      <c r="L622" s="9"/>
      <c r="M622" s="9"/>
    </row>
    <row r="623" spans="3:13" ht="20.1" customHeight="1">
      <c r="C623" s="9"/>
      <c r="D623" s="9"/>
      <c r="E623" s="9"/>
      <c r="F623" s="9"/>
      <c r="G623" s="9"/>
      <c r="H623" s="9"/>
      <c r="I623" s="9"/>
      <c r="J623" s="9"/>
      <c r="K623" s="9"/>
      <c r="L623" s="9"/>
      <c r="M623" s="9"/>
    </row>
    <row r="624" spans="3:13" ht="20.1" customHeight="1">
      <c r="C624" s="9"/>
      <c r="D624" s="9"/>
      <c r="E624" s="9"/>
      <c r="F624" s="9"/>
      <c r="G624" s="9"/>
      <c r="H624" s="9"/>
      <c r="I624" s="9"/>
      <c r="J624" s="9"/>
      <c r="K624" s="9"/>
      <c r="L624" s="9"/>
      <c r="M624" s="9"/>
    </row>
    <row r="625" spans="3:13" ht="20.1" customHeight="1">
      <c r="C625" s="9"/>
      <c r="D625" s="9"/>
      <c r="E625" s="9"/>
      <c r="F625" s="9"/>
      <c r="G625" s="9"/>
      <c r="H625" s="9"/>
      <c r="I625" s="9"/>
      <c r="J625" s="9"/>
      <c r="K625" s="9"/>
      <c r="L625" s="9"/>
      <c r="M625" s="9"/>
    </row>
    <row r="626" spans="3:13" ht="20.1" customHeight="1">
      <c r="C626" s="9"/>
      <c r="D626" s="9"/>
      <c r="E626" s="9"/>
      <c r="F626" s="9"/>
      <c r="G626" s="9"/>
      <c r="H626" s="9"/>
      <c r="I626" s="9"/>
      <c r="J626" s="9"/>
      <c r="K626" s="9"/>
      <c r="L626" s="9"/>
      <c r="M626" s="9"/>
    </row>
    <row r="627" spans="3:13" ht="20.1" customHeight="1">
      <c r="C627" s="9"/>
      <c r="D627" s="9"/>
      <c r="E627" s="9"/>
      <c r="F627" s="9"/>
      <c r="G627" s="9"/>
      <c r="H627" s="9"/>
      <c r="I627" s="9"/>
      <c r="J627" s="9"/>
      <c r="K627" s="9"/>
      <c r="L627" s="9"/>
      <c r="M627" s="9"/>
    </row>
    <row r="628" spans="3:13" ht="20.1" customHeight="1">
      <c r="C628" s="9"/>
      <c r="D628" s="9"/>
      <c r="E628" s="9"/>
      <c r="F628" s="9"/>
      <c r="G628" s="9"/>
      <c r="H628" s="9"/>
      <c r="I628" s="9"/>
      <c r="J628" s="9"/>
      <c r="K628" s="9"/>
      <c r="L628" s="9"/>
      <c r="M628" s="9"/>
    </row>
    <row r="629" spans="3:13" ht="20.1" customHeight="1">
      <c r="C629" s="9"/>
      <c r="D629" s="9"/>
      <c r="E629" s="9"/>
      <c r="F629" s="9"/>
      <c r="G629" s="9"/>
      <c r="H629" s="9"/>
      <c r="I629" s="9"/>
      <c r="J629" s="9"/>
      <c r="K629" s="9"/>
      <c r="L629" s="9"/>
      <c r="M629" s="9"/>
    </row>
    <row r="630" spans="3:13" ht="20.1" customHeight="1">
      <c r="C630" s="9"/>
      <c r="D630" s="9"/>
      <c r="E630" s="9"/>
      <c r="F630" s="9"/>
      <c r="G630" s="9"/>
      <c r="H630" s="9"/>
      <c r="I630" s="9"/>
      <c r="J630" s="9"/>
      <c r="K630" s="9"/>
      <c r="L630" s="9"/>
      <c r="M630" s="9"/>
    </row>
    <row r="631" spans="3:13" ht="20.1" customHeight="1">
      <c r="C631" s="9"/>
      <c r="D631" s="9"/>
      <c r="E631" s="9"/>
      <c r="F631" s="9"/>
      <c r="G631" s="9"/>
      <c r="H631" s="9"/>
      <c r="I631" s="9"/>
      <c r="J631" s="9"/>
      <c r="K631" s="9"/>
      <c r="L631" s="9"/>
      <c r="M631" s="9"/>
    </row>
    <row r="632" spans="3:13" ht="20.1" customHeight="1">
      <c r="C632" s="9"/>
      <c r="D632" s="9"/>
      <c r="E632" s="9"/>
      <c r="F632" s="9"/>
      <c r="G632" s="9"/>
      <c r="H632" s="9"/>
      <c r="I632" s="9"/>
      <c r="J632" s="9"/>
      <c r="K632" s="9"/>
      <c r="L632" s="9"/>
      <c r="M632" s="9"/>
    </row>
    <row r="633" spans="3:13" ht="20.1" customHeight="1">
      <c r="C633" s="9"/>
      <c r="D633" s="9"/>
      <c r="E633" s="9"/>
      <c r="F633" s="9"/>
      <c r="G633" s="9"/>
      <c r="H633" s="9"/>
      <c r="I633" s="9"/>
      <c r="J633" s="9"/>
      <c r="K633" s="9"/>
      <c r="L633" s="9"/>
      <c r="M633" s="9"/>
    </row>
    <row r="634" spans="3:13" ht="20.1" customHeight="1">
      <c r="C634" s="9"/>
      <c r="D634" s="9"/>
      <c r="E634" s="9"/>
      <c r="F634" s="9"/>
      <c r="G634" s="9"/>
      <c r="H634" s="9"/>
      <c r="I634" s="9"/>
      <c r="J634" s="9"/>
      <c r="K634" s="9"/>
      <c r="L634" s="9"/>
      <c r="M634" s="9"/>
    </row>
    <row r="635" spans="3:13" ht="20.1" customHeight="1">
      <c r="C635" s="9"/>
      <c r="D635" s="9"/>
      <c r="E635" s="9"/>
      <c r="F635" s="9"/>
      <c r="G635" s="9"/>
      <c r="H635" s="9"/>
      <c r="I635" s="9"/>
      <c r="J635" s="9"/>
      <c r="K635" s="9"/>
      <c r="L635" s="9"/>
      <c r="M635" s="9"/>
    </row>
    <row r="636" spans="3:13" ht="20.1" customHeight="1">
      <c r="C636" s="9"/>
      <c r="D636" s="9"/>
      <c r="E636" s="9"/>
      <c r="F636" s="9"/>
      <c r="G636" s="9"/>
      <c r="H636" s="9"/>
      <c r="I636" s="9"/>
      <c r="J636" s="9"/>
      <c r="K636" s="9"/>
      <c r="L636" s="9"/>
      <c r="M636" s="9"/>
    </row>
    <row r="637" spans="3:13" ht="20.1" customHeight="1">
      <c r="C637" s="9"/>
      <c r="D637" s="9"/>
      <c r="E637" s="9"/>
      <c r="F637" s="9"/>
      <c r="G637" s="9"/>
      <c r="H637" s="9"/>
      <c r="I637" s="9"/>
      <c r="J637" s="9"/>
      <c r="K637" s="9"/>
      <c r="L637" s="9"/>
      <c r="M637" s="9"/>
    </row>
    <row r="638" spans="3:13" ht="20.1" customHeight="1">
      <c r="C638" s="9"/>
      <c r="D638" s="9"/>
      <c r="E638" s="9"/>
      <c r="F638" s="9"/>
      <c r="G638" s="9"/>
      <c r="H638" s="9"/>
      <c r="I638" s="9"/>
      <c r="J638" s="9"/>
      <c r="K638" s="9"/>
      <c r="L638" s="9"/>
      <c r="M638" s="9"/>
    </row>
    <row r="639" spans="3:13" ht="20.1" customHeight="1">
      <c r="C639" s="9"/>
      <c r="D639" s="9"/>
      <c r="E639" s="9"/>
      <c r="F639" s="9"/>
      <c r="G639" s="9"/>
      <c r="H639" s="9"/>
      <c r="I639" s="9"/>
      <c r="J639" s="9"/>
      <c r="K639" s="9"/>
      <c r="L639" s="9"/>
      <c r="M639" s="9"/>
    </row>
    <row r="640" spans="3:13" ht="20.1" customHeight="1">
      <c r="C640" s="9"/>
      <c r="D640" s="9"/>
      <c r="E640" s="9"/>
      <c r="F640" s="9"/>
      <c r="G640" s="9"/>
      <c r="H640" s="9"/>
      <c r="I640" s="9"/>
      <c r="J640" s="9"/>
      <c r="K640" s="9"/>
      <c r="L640" s="9"/>
      <c r="M640" s="9"/>
    </row>
    <row r="641" spans="3:13" ht="20.1" customHeight="1">
      <c r="C641" s="9"/>
      <c r="D641" s="9"/>
      <c r="E641" s="9"/>
      <c r="F641" s="9"/>
      <c r="G641" s="9"/>
      <c r="H641" s="9"/>
      <c r="I641" s="9"/>
      <c r="J641" s="9"/>
      <c r="K641" s="9"/>
      <c r="L641" s="9"/>
      <c r="M641" s="9"/>
    </row>
    <row r="642" spans="3:13" ht="20.1" customHeight="1">
      <c r="C642" s="9"/>
      <c r="D642" s="9"/>
      <c r="E642" s="9"/>
      <c r="F642" s="9"/>
      <c r="G642" s="9"/>
      <c r="H642" s="9"/>
      <c r="I642" s="9"/>
      <c r="J642" s="9"/>
      <c r="K642" s="9"/>
      <c r="L642" s="9"/>
      <c r="M642" s="9"/>
    </row>
    <row r="643" spans="3:13" ht="20.1" customHeight="1">
      <c r="C643" s="9"/>
      <c r="D643" s="9"/>
      <c r="E643" s="9"/>
      <c r="F643" s="9"/>
      <c r="G643" s="9"/>
      <c r="H643" s="9"/>
      <c r="I643" s="9"/>
      <c r="J643" s="9"/>
      <c r="K643" s="9"/>
      <c r="L643" s="9"/>
      <c r="M643" s="9"/>
    </row>
    <row r="644" spans="3:13" ht="20.1" customHeight="1">
      <c r="C644" s="9"/>
      <c r="D644" s="9"/>
      <c r="E644" s="9"/>
      <c r="F644" s="9"/>
      <c r="G644" s="9"/>
      <c r="H644" s="9"/>
      <c r="I644" s="9"/>
      <c r="J644" s="9"/>
      <c r="K644" s="9"/>
      <c r="L644" s="9"/>
      <c r="M644" s="9"/>
    </row>
    <row r="645" spans="3:13" ht="20.1" customHeight="1">
      <c r="C645" s="9"/>
      <c r="D645" s="9"/>
      <c r="E645" s="9"/>
      <c r="F645" s="9"/>
      <c r="G645" s="9"/>
      <c r="H645" s="9"/>
      <c r="I645" s="9"/>
      <c r="J645" s="9"/>
      <c r="K645" s="9"/>
      <c r="L645" s="9"/>
      <c r="M645" s="9"/>
    </row>
    <row r="646" spans="3:13" ht="20.1" customHeight="1">
      <c r="C646" s="9"/>
      <c r="D646" s="9"/>
      <c r="E646" s="9"/>
      <c r="F646" s="9"/>
      <c r="G646" s="9"/>
      <c r="H646" s="9"/>
      <c r="I646" s="9"/>
      <c r="J646" s="9"/>
      <c r="K646" s="9"/>
      <c r="L646" s="9"/>
      <c r="M646" s="9"/>
    </row>
    <row r="647" spans="3:13" ht="20.1" customHeight="1">
      <c r="C647" s="9"/>
      <c r="D647" s="9"/>
      <c r="E647" s="9"/>
      <c r="F647" s="9"/>
      <c r="G647" s="9"/>
      <c r="H647" s="9"/>
      <c r="I647" s="9"/>
      <c r="J647" s="9"/>
      <c r="K647" s="9"/>
      <c r="L647" s="9"/>
      <c r="M647" s="9"/>
    </row>
    <row r="648" spans="3:13" ht="20.1" customHeight="1">
      <c r="C648" s="9"/>
      <c r="D648" s="9"/>
      <c r="E648" s="9"/>
      <c r="F648" s="9"/>
      <c r="G648" s="9"/>
      <c r="H648" s="9"/>
      <c r="I648" s="9"/>
      <c r="J648" s="9"/>
      <c r="K648" s="9"/>
      <c r="L648" s="9"/>
      <c r="M648" s="9"/>
    </row>
    <row r="649" spans="3:13" ht="20.1" customHeight="1">
      <c r="C649" s="9"/>
      <c r="D649" s="9"/>
      <c r="E649" s="9"/>
      <c r="F649" s="9"/>
      <c r="G649" s="9"/>
      <c r="H649" s="9"/>
      <c r="I649" s="9"/>
      <c r="J649" s="9"/>
      <c r="K649" s="9"/>
      <c r="L649" s="9"/>
      <c r="M649" s="9"/>
    </row>
    <row r="650" spans="3:13" ht="20.1" customHeight="1">
      <c r="C650" s="9"/>
      <c r="D650" s="9"/>
      <c r="E650" s="9"/>
      <c r="F650" s="9"/>
      <c r="G650" s="9"/>
      <c r="H650" s="9"/>
      <c r="I650" s="9"/>
      <c r="J650" s="9"/>
      <c r="K650" s="9"/>
      <c r="L650" s="9"/>
      <c r="M650" s="9"/>
    </row>
    <row r="651" spans="3:13" ht="20.1" customHeight="1">
      <c r="C651" s="9"/>
      <c r="D651" s="9"/>
      <c r="E651" s="9"/>
      <c r="F651" s="9"/>
      <c r="G651" s="9"/>
      <c r="H651" s="9"/>
      <c r="I651" s="9"/>
      <c r="J651" s="9"/>
      <c r="K651" s="9"/>
      <c r="L651" s="9"/>
      <c r="M651" s="9"/>
    </row>
    <row r="652" spans="3:13" ht="20.1" customHeight="1">
      <c r="C652" s="9"/>
      <c r="D652" s="9"/>
      <c r="E652" s="9"/>
      <c r="F652" s="9"/>
      <c r="G652" s="9"/>
      <c r="H652" s="9"/>
      <c r="I652" s="9"/>
      <c r="J652" s="9"/>
      <c r="K652" s="9"/>
      <c r="L652" s="9"/>
      <c r="M652" s="9"/>
    </row>
    <row r="653" spans="3:13" ht="20.1" customHeight="1">
      <c r="C653" s="9"/>
      <c r="D653" s="9"/>
      <c r="E653" s="9"/>
      <c r="F653" s="9"/>
      <c r="G653" s="9"/>
      <c r="H653" s="9"/>
      <c r="I653" s="9"/>
      <c r="J653" s="9"/>
      <c r="K653" s="9"/>
      <c r="L653" s="9"/>
      <c r="M653" s="9"/>
    </row>
    <row r="654" spans="3:13" ht="20.1" customHeight="1">
      <c r="C654" s="9"/>
      <c r="D654" s="9"/>
      <c r="E654" s="9"/>
      <c r="F654" s="9"/>
      <c r="G654" s="9"/>
      <c r="H654" s="9"/>
      <c r="I654" s="9"/>
      <c r="J654" s="9"/>
      <c r="K654" s="9"/>
      <c r="L654" s="9"/>
      <c r="M654" s="9"/>
    </row>
    <row r="655" spans="3:13" ht="20.1" customHeight="1">
      <c r="C655" s="9"/>
      <c r="D655" s="9"/>
      <c r="E655" s="9"/>
      <c r="F655" s="9"/>
      <c r="G655" s="9"/>
      <c r="H655" s="9"/>
      <c r="I655" s="9"/>
      <c r="J655" s="9"/>
      <c r="K655" s="9"/>
      <c r="L655" s="9"/>
      <c r="M655" s="9"/>
    </row>
    <row r="656" spans="3:13" ht="20.1" customHeight="1">
      <c r="C656" s="9"/>
      <c r="D656" s="9"/>
      <c r="E656" s="9"/>
      <c r="F656" s="9"/>
      <c r="G656" s="9"/>
      <c r="H656" s="9"/>
      <c r="I656" s="9"/>
      <c r="J656" s="9"/>
      <c r="K656" s="9"/>
      <c r="L656" s="9"/>
      <c r="M656" s="9"/>
    </row>
    <row r="657" spans="3:13" ht="20.1" customHeight="1">
      <c r="C657" s="9"/>
      <c r="D657" s="9"/>
      <c r="E657" s="9"/>
      <c r="F657" s="9"/>
      <c r="G657" s="9"/>
      <c r="H657" s="9"/>
      <c r="I657" s="9"/>
      <c r="J657" s="9"/>
      <c r="K657" s="9"/>
      <c r="L657" s="9"/>
      <c r="M657" s="9"/>
    </row>
    <row r="658" spans="3:13" ht="20.1" customHeight="1">
      <c r="C658" s="9"/>
      <c r="D658" s="9"/>
      <c r="E658" s="9"/>
      <c r="F658" s="9"/>
      <c r="G658" s="9"/>
      <c r="H658" s="9"/>
      <c r="I658" s="9"/>
      <c r="J658" s="9"/>
      <c r="K658" s="9"/>
      <c r="L658" s="9"/>
      <c r="M658" s="9"/>
    </row>
    <row r="659" spans="3:13" ht="20.1" customHeight="1">
      <c r="C659" s="9"/>
      <c r="D659" s="9"/>
      <c r="E659" s="9"/>
      <c r="F659" s="9"/>
      <c r="G659" s="9"/>
      <c r="H659" s="9"/>
      <c r="I659" s="9"/>
      <c r="J659" s="9"/>
      <c r="K659" s="9"/>
      <c r="L659" s="9"/>
      <c r="M659" s="9"/>
    </row>
    <row r="660" spans="3:13" ht="20.1" customHeight="1">
      <c r="C660" s="9"/>
      <c r="D660" s="9"/>
      <c r="E660" s="9"/>
      <c r="F660" s="9"/>
      <c r="G660" s="9"/>
      <c r="H660" s="9"/>
      <c r="I660" s="9"/>
      <c r="J660" s="9"/>
      <c r="K660" s="9"/>
      <c r="L660" s="9"/>
      <c r="M660" s="9"/>
    </row>
    <row r="661" spans="3:13" ht="20.1" customHeight="1">
      <c r="C661" s="9"/>
      <c r="D661" s="9"/>
      <c r="E661" s="9"/>
      <c r="F661" s="9"/>
      <c r="G661" s="9"/>
      <c r="H661" s="9"/>
      <c r="I661" s="9"/>
      <c r="J661" s="9"/>
      <c r="K661" s="9"/>
      <c r="L661" s="9"/>
      <c r="M661" s="9"/>
    </row>
    <row r="662" spans="3:13" ht="20.1" customHeight="1">
      <c r="C662" s="9"/>
      <c r="D662" s="9"/>
      <c r="E662" s="9"/>
      <c r="F662" s="9"/>
      <c r="G662" s="9"/>
      <c r="H662" s="9"/>
      <c r="I662" s="9"/>
      <c r="J662" s="9"/>
      <c r="K662" s="9"/>
      <c r="L662" s="9"/>
      <c r="M662" s="9"/>
    </row>
    <row r="663" spans="3:13" ht="20.1" customHeight="1">
      <c r="C663" s="9"/>
      <c r="D663" s="9"/>
      <c r="E663" s="9"/>
      <c r="F663" s="9"/>
      <c r="G663" s="9"/>
      <c r="H663" s="9"/>
      <c r="I663" s="9"/>
      <c r="J663" s="9"/>
      <c r="K663" s="9"/>
      <c r="L663" s="9"/>
      <c r="M663" s="9"/>
    </row>
    <row r="664" spans="3:13" ht="20.1" customHeight="1">
      <c r="C664" s="9"/>
      <c r="D664" s="9"/>
      <c r="E664" s="9"/>
      <c r="F664" s="9"/>
      <c r="G664" s="9"/>
      <c r="H664" s="9"/>
      <c r="I664" s="9"/>
      <c r="J664" s="9"/>
      <c r="K664" s="9"/>
      <c r="L664" s="9"/>
      <c r="M664" s="9"/>
    </row>
    <row r="665" spans="3:13" ht="20.1" customHeight="1">
      <c r="C665" s="9"/>
      <c r="D665" s="9"/>
      <c r="E665" s="9"/>
      <c r="F665" s="9"/>
      <c r="G665" s="9"/>
      <c r="H665" s="9"/>
      <c r="I665" s="9"/>
      <c r="J665" s="9"/>
      <c r="K665" s="9"/>
      <c r="L665" s="9"/>
      <c r="M665" s="9"/>
    </row>
    <row r="666" spans="3:13" ht="20.1" customHeight="1">
      <c r="C666" s="9"/>
      <c r="D666" s="9"/>
      <c r="E666" s="9"/>
      <c r="F666" s="9"/>
      <c r="G666" s="9"/>
      <c r="H666" s="9"/>
      <c r="I666" s="9"/>
      <c r="J666" s="9"/>
      <c r="K666" s="9"/>
      <c r="L666" s="9"/>
      <c r="M666" s="9"/>
    </row>
    <row r="667" spans="3:13" ht="20.1" customHeight="1">
      <c r="C667" s="9"/>
      <c r="D667" s="9"/>
      <c r="E667" s="9"/>
      <c r="F667" s="9"/>
      <c r="G667" s="9"/>
      <c r="H667" s="9"/>
      <c r="I667" s="9"/>
      <c r="J667" s="9"/>
      <c r="K667" s="9"/>
      <c r="L667" s="9"/>
      <c r="M667" s="9"/>
    </row>
    <row r="668" spans="3:13" ht="20.1" customHeight="1">
      <c r="C668" s="9"/>
      <c r="D668" s="9"/>
      <c r="E668" s="9"/>
      <c r="F668" s="9"/>
      <c r="G668" s="9"/>
      <c r="H668" s="9"/>
      <c r="I668" s="9"/>
      <c r="J668" s="9"/>
      <c r="K668" s="9"/>
      <c r="L668" s="9"/>
      <c r="M668" s="9"/>
    </row>
    <row r="669" spans="3:13" ht="20.1" customHeight="1">
      <c r="C669" s="9"/>
      <c r="D669" s="9"/>
      <c r="E669" s="9"/>
      <c r="F669" s="9"/>
      <c r="G669" s="9"/>
      <c r="H669" s="9"/>
      <c r="I669" s="9"/>
      <c r="J669" s="9"/>
      <c r="K669" s="9"/>
      <c r="L669" s="9"/>
      <c r="M669" s="9"/>
    </row>
    <row r="670" spans="3:13" ht="20.1" customHeight="1">
      <c r="C670" s="9"/>
      <c r="D670" s="9"/>
      <c r="E670" s="9"/>
      <c r="F670" s="9"/>
      <c r="G670" s="9"/>
      <c r="H670" s="9"/>
      <c r="I670" s="9"/>
      <c r="J670" s="9"/>
      <c r="K670" s="9"/>
      <c r="L670" s="9"/>
      <c r="M670" s="9"/>
    </row>
    <row r="671" spans="3:13" ht="20.1" customHeight="1">
      <c r="C671" s="9"/>
      <c r="D671" s="9"/>
      <c r="E671" s="9"/>
      <c r="F671" s="9"/>
      <c r="G671" s="9"/>
      <c r="H671" s="9"/>
      <c r="I671" s="9"/>
      <c r="J671" s="9"/>
      <c r="K671" s="9"/>
      <c r="L671" s="9"/>
      <c r="M671" s="9"/>
    </row>
    <row r="672" spans="3:13" ht="20.1" customHeight="1">
      <c r="C672" s="9"/>
      <c r="D672" s="9"/>
      <c r="E672" s="9"/>
      <c r="F672" s="9"/>
      <c r="G672" s="9"/>
      <c r="H672" s="9"/>
      <c r="I672" s="9"/>
      <c r="J672" s="9"/>
      <c r="K672" s="9"/>
      <c r="L672" s="9"/>
      <c r="M672" s="9"/>
    </row>
    <row r="673" spans="3:13" ht="20.1" customHeight="1">
      <c r="C673" s="9"/>
      <c r="D673" s="9"/>
      <c r="E673" s="9"/>
      <c r="F673" s="9"/>
      <c r="G673" s="9"/>
      <c r="H673" s="9"/>
      <c r="I673" s="9"/>
      <c r="J673" s="9"/>
      <c r="K673" s="9"/>
      <c r="L673" s="9"/>
      <c r="M673" s="9"/>
    </row>
    <row r="674" spans="3:13" ht="20.1" customHeight="1">
      <c r="C674" s="9"/>
      <c r="D674" s="9"/>
      <c r="E674" s="9"/>
      <c r="F674" s="9"/>
      <c r="G674" s="9"/>
      <c r="H674" s="9"/>
      <c r="I674" s="9"/>
      <c r="J674" s="9"/>
      <c r="K674" s="9"/>
      <c r="L674" s="9"/>
      <c r="M674" s="9"/>
    </row>
    <row r="675" spans="3:13" ht="20.1" customHeight="1">
      <c r="C675" s="9"/>
      <c r="D675" s="9"/>
      <c r="E675" s="9"/>
      <c r="F675" s="9"/>
      <c r="G675" s="9"/>
      <c r="H675" s="9"/>
      <c r="I675" s="9"/>
      <c r="J675" s="9"/>
      <c r="K675" s="9"/>
      <c r="L675" s="9"/>
      <c r="M675" s="9"/>
    </row>
    <row r="676" spans="3:13" ht="20.1" customHeight="1">
      <c r="C676" s="9"/>
      <c r="D676" s="9"/>
      <c r="E676" s="9"/>
      <c r="F676" s="9"/>
      <c r="G676" s="9"/>
      <c r="H676" s="9"/>
      <c r="I676" s="9"/>
      <c r="J676" s="9"/>
      <c r="K676" s="9"/>
      <c r="L676" s="9"/>
      <c r="M676" s="9"/>
    </row>
    <row r="677" spans="3:13" ht="20.1" customHeight="1">
      <c r="C677" s="9"/>
      <c r="D677" s="9"/>
      <c r="E677" s="9"/>
      <c r="F677" s="9"/>
      <c r="G677" s="9"/>
      <c r="H677" s="9"/>
      <c r="I677" s="9"/>
      <c r="J677" s="9"/>
      <c r="K677" s="9"/>
      <c r="L677" s="9"/>
      <c r="M677" s="9"/>
    </row>
    <row r="678" spans="3:13" ht="20.1" customHeight="1">
      <c r="C678" s="9"/>
      <c r="D678" s="9"/>
      <c r="E678" s="9"/>
      <c r="F678" s="9"/>
      <c r="G678" s="9"/>
      <c r="H678" s="9"/>
      <c r="I678" s="9"/>
      <c r="J678" s="9"/>
      <c r="K678" s="9"/>
      <c r="L678" s="9"/>
      <c r="M678" s="9"/>
    </row>
    <row r="679" spans="3:13" ht="20.1" customHeight="1">
      <c r="C679" s="9"/>
      <c r="D679" s="9"/>
      <c r="E679" s="9"/>
      <c r="F679" s="9"/>
      <c r="G679" s="9"/>
      <c r="H679" s="9"/>
      <c r="I679" s="9"/>
      <c r="J679" s="9"/>
      <c r="K679" s="9"/>
      <c r="L679" s="9"/>
      <c r="M679" s="9"/>
    </row>
    <row r="680" spans="3:13" ht="20.1" customHeight="1">
      <c r="C680" s="9"/>
      <c r="D680" s="9"/>
      <c r="E680" s="9"/>
      <c r="F680" s="9"/>
      <c r="G680" s="9"/>
      <c r="H680" s="9"/>
      <c r="I680" s="9"/>
      <c r="J680" s="9"/>
      <c r="K680" s="9"/>
      <c r="L680" s="9"/>
      <c r="M680" s="9"/>
    </row>
    <row r="681" spans="3:13" ht="20.1" customHeight="1">
      <c r="C681" s="9"/>
      <c r="D681" s="9"/>
      <c r="E681" s="9"/>
      <c r="F681" s="9"/>
      <c r="G681" s="9"/>
      <c r="H681" s="9"/>
      <c r="I681" s="9"/>
      <c r="J681" s="9"/>
      <c r="K681" s="9"/>
      <c r="L681" s="9"/>
      <c r="M681" s="9"/>
    </row>
    <row r="682" spans="3:13" ht="20.1" customHeight="1">
      <c r="C682" s="9"/>
      <c r="D682" s="9"/>
      <c r="E682" s="9"/>
      <c r="F682" s="9"/>
      <c r="G682" s="9"/>
      <c r="H682" s="9"/>
      <c r="I682" s="9"/>
      <c r="J682" s="9"/>
      <c r="K682" s="9"/>
      <c r="L682" s="9"/>
      <c r="M682" s="9"/>
    </row>
    <row r="683" spans="3:13" ht="20.1" customHeight="1">
      <c r="C683" s="9"/>
      <c r="D683" s="9"/>
      <c r="E683" s="9"/>
      <c r="F683" s="9"/>
      <c r="G683" s="9"/>
      <c r="H683" s="9"/>
      <c r="I683" s="9"/>
      <c r="J683" s="9"/>
      <c r="K683" s="9"/>
      <c r="L683" s="9"/>
      <c r="M683" s="9"/>
    </row>
    <row r="684" spans="3:13" ht="20.1" customHeight="1">
      <c r="C684" s="9"/>
      <c r="D684" s="9"/>
      <c r="E684" s="9"/>
      <c r="F684" s="9"/>
      <c r="G684" s="9"/>
      <c r="H684" s="9"/>
      <c r="I684" s="9"/>
      <c r="J684" s="9"/>
      <c r="K684" s="9"/>
      <c r="L684" s="9"/>
      <c r="M684" s="9"/>
    </row>
    <row r="685" spans="3:13" ht="20.1" customHeight="1">
      <c r="C685" s="9"/>
      <c r="D685" s="9"/>
      <c r="E685" s="9"/>
      <c r="F685" s="9"/>
      <c r="G685" s="9"/>
      <c r="H685" s="9"/>
      <c r="I685" s="9"/>
      <c r="J685" s="9"/>
      <c r="K685" s="9"/>
      <c r="L685" s="9"/>
      <c r="M685" s="9"/>
    </row>
    <row r="686" spans="3:13" ht="20.1" customHeight="1">
      <c r="C686" s="9"/>
      <c r="D686" s="9"/>
      <c r="E686" s="9"/>
      <c r="F686" s="9"/>
      <c r="G686" s="9"/>
      <c r="H686" s="9"/>
      <c r="I686" s="9"/>
      <c r="J686" s="9"/>
      <c r="K686" s="9"/>
      <c r="L686" s="9"/>
      <c r="M686" s="9"/>
    </row>
    <row r="687" spans="3:13" ht="20.1" customHeight="1">
      <c r="C687" s="9"/>
      <c r="D687" s="9"/>
      <c r="E687" s="9"/>
      <c r="F687" s="9"/>
      <c r="G687" s="9"/>
      <c r="H687" s="9"/>
      <c r="I687" s="9"/>
      <c r="J687" s="9"/>
      <c r="K687" s="9"/>
      <c r="L687" s="9"/>
      <c r="M687" s="9"/>
    </row>
    <row r="688" spans="3:13" ht="20.1" customHeight="1">
      <c r="C688" s="9"/>
      <c r="D688" s="9"/>
      <c r="E688" s="9"/>
      <c r="F688" s="9"/>
      <c r="G688" s="9"/>
      <c r="H688" s="9"/>
      <c r="I688" s="9"/>
      <c r="J688" s="9"/>
      <c r="K688" s="9"/>
      <c r="L688" s="9"/>
      <c r="M688" s="9"/>
    </row>
    <row r="689" spans="3:13" ht="20.1" customHeight="1">
      <c r="C689" s="9"/>
      <c r="D689" s="9"/>
      <c r="E689" s="9"/>
      <c r="F689" s="9"/>
      <c r="G689" s="9"/>
      <c r="H689" s="9"/>
      <c r="I689" s="9"/>
      <c r="J689" s="9"/>
      <c r="K689" s="9"/>
      <c r="L689" s="9"/>
      <c r="M689" s="9"/>
    </row>
    <row r="690" spans="3:13" ht="20.1" customHeight="1">
      <c r="C690" s="9"/>
      <c r="D690" s="9"/>
      <c r="E690" s="9"/>
      <c r="F690" s="9"/>
      <c r="G690" s="9"/>
      <c r="H690" s="9"/>
      <c r="I690" s="9"/>
      <c r="J690" s="9"/>
      <c r="K690" s="9"/>
      <c r="L690" s="9"/>
      <c r="M690" s="9"/>
    </row>
    <row r="691" spans="3:13" ht="20.1" customHeight="1">
      <c r="C691" s="9"/>
      <c r="D691" s="9"/>
      <c r="E691" s="9"/>
      <c r="F691" s="9"/>
      <c r="G691" s="9"/>
      <c r="H691" s="9"/>
      <c r="I691" s="9"/>
      <c r="J691" s="9"/>
      <c r="K691" s="9"/>
      <c r="L691" s="9"/>
      <c r="M691" s="9"/>
    </row>
    <row r="692" spans="3:13" ht="20.1" customHeight="1">
      <c r="C692" s="9"/>
      <c r="D692" s="9"/>
      <c r="E692" s="9"/>
      <c r="F692" s="9"/>
      <c r="G692" s="9"/>
      <c r="H692" s="9"/>
      <c r="I692" s="9"/>
      <c r="J692" s="9"/>
      <c r="K692" s="9"/>
      <c r="L692" s="9"/>
      <c r="M692" s="9"/>
    </row>
    <row r="693" spans="3:13" ht="20.1" customHeight="1">
      <c r="C693" s="9"/>
      <c r="D693" s="9"/>
      <c r="E693" s="9"/>
      <c r="F693" s="9"/>
      <c r="G693" s="9"/>
      <c r="H693" s="9"/>
      <c r="I693" s="9"/>
      <c r="J693" s="9"/>
      <c r="K693" s="9"/>
      <c r="L693" s="9"/>
      <c r="M693" s="9"/>
    </row>
    <row r="694" spans="3:13" ht="20.1" customHeight="1">
      <c r="C694" s="9"/>
      <c r="D694" s="9"/>
      <c r="E694" s="9"/>
      <c r="F694" s="9"/>
      <c r="G694" s="9"/>
      <c r="H694" s="9"/>
      <c r="I694" s="9"/>
      <c r="J694" s="9"/>
      <c r="K694" s="9"/>
      <c r="L694" s="9"/>
      <c r="M694" s="9"/>
    </row>
    <row r="695" spans="3:13" ht="20.1" customHeight="1">
      <c r="C695" s="9"/>
      <c r="D695" s="9"/>
      <c r="E695" s="9"/>
      <c r="F695" s="9"/>
      <c r="G695" s="9"/>
      <c r="H695" s="9"/>
      <c r="I695" s="9"/>
      <c r="J695" s="9"/>
      <c r="K695" s="9"/>
      <c r="L695" s="9"/>
      <c r="M695" s="9"/>
    </row>
    <row r="696" spans="3:13" ht="20.1" customHeight="1">
      <c r="C696" s="9"/>
      <c r="D696" s="9"/>
      <c r="E696" s="9"/>
      <c r="F696" s="9"/>
      <c r="G696" s="9"/>
      <c r="H696" s="9"/>
      <c r="I696" s="9"/>
      <c r="J696" s="9"/>
      <c r="K696" s="9"/>
      <c r="L696" s="9"/>
      <c r="M696" s="9"/>
    </row>
    <row r="697" spans="3:13" ht="20.1" customHeight="1">
      <c r="C697" s="9"/>
      <c r="D697" s="9"/>
      <c r="E697" s="9"/>
      <c r="F697" s="9"/>
      <c r="G697" s="9"/>
      <c r="H697" s="9"/>
      <c r="I697" s="9"/>
      <c r="J697" s="9"/>
      <c r="K697" s="9"/>
      <c r="L697" s="9"/>
      <c r="M697" s="9"/>
    </row>
    <row r="698" spans="3:13" ht="20.1" customHeight="1">
      <c r="C698" s="9"/>
      <c r="D698" s="9"/>
      <c r="E698" s="9"/>
      <c r="F698" s="9"/>
      <c r="G698" s="9"/>
      <c r="H698" s="9"/>
      <c r="I698" s="9"/>
      <c r="J698" s="9"/>
      <c r="K698" s="9"/>
      <c r="L698" s="9"/>
      <c r="M698" s="9"/>
    </row>
    <row r="699" spans="3:13" ht="20.1" customHeight="1">
      <c r="C699" s="9"/>
      <c r="D699" s="9"/>
      <c r="E699" s="9"/>
      <c r="F699" s="9"/>
      <c r="G699" s="9"/>
      <c r="H699" s="9"/>
      <c r="I699" s="9"/>
      <c r="J699" s="9"/>
      <c r="K699" s="9"/>
      <c r="L699" s="9"/>
      <c r="M699" s="9"/>
    </row>
    <row r="700" spans="3:13" ht="20.1" customHeight="1">
      <c r="C700" s="9"/>
      <c r="D700" s="9"/>
      <c r="E700" s="9"/>
      <c r="F700" s="9"/>
      <c r="G700" s="9"/>
      <c r="H700" s="9"/>
      <c r="I700" s="9"/>
      <c r="J700" s="9"/>
      <c r="K700" s="9"/>
      <c r="L700" s="9"/>
      <c r="M700" s="9"/>
    </row>
    <row r="701" spans="3:13" ht="20.1" customHeight="1">
      <c r="C701" s="9"/>
      <c r="D701" s="9"/>
      <c r="E701" s="9"/>
      <c r="F701" s="9"/>
      <c r="G701" s="9"/>
      <c r="H701" s="9"/>
      <c r="I701" s="9"/>
      <c r="J701" s="9"/>
      <c r="K701" s="9"/>
      <c r="L701" s="9"/>
      <c r="M701" s="9"/>
    </row>
    <row r="702" spans="3:13" ht="20.1" customHeight="1">
      <c r="C702" s="9"/>
      <c r="D702" s="9"/>
      <c r="E702" s="9"/>
      <c r="F702" s="9"/>
      <c r="G702" s="9"/>
      <c r="H702" s="9"/>
      <c r="I702" s="9"/>
      <c r="J702" s="9"/>
      <c r="K702" s="9"/>
      <c r="L702" s="9"/>
      <c r="M702" s="9"/>
    </row>
    <row r="703" spans="3:13" ht="20.1" customHeight="1">
      <c r="C703" s="9"/>
      <c r="D703" s="9"/>
      <c r="E703" s="9"/>
      <c r="F703" s="9"/>
      <c r="G703" s="9"/>
      <c r="H703" s="9"/>
      <c r="I703" s="9"/>
      <c r="J703" s="9"/>
      <c r="K703" s="9"/>
      <c r="L703" s="9"/>
      <c r="M703" s="9"/>
    </row>
    <row r="704" spans="3:13" ht="20.1" customHeight="1">
      <c r="C704" s="9"/>
      <c r="D704" s="9"/>
      <c r="E704" s="9"/>
      <c r="F704" s="9"/>
      <c r="G704" s="9"/>
      <c r="H704" s="9"/>
      <c r="I704" s="9"/>
      <c r="J704" s="9"/>
      <c r="K704" s="9"/>
      <c r="L704" s="9"/>
      <c r="M704" s="9"/>
    </row>
    <row r="705" spans="3:13" ht="20.1" customHeight="1">
      <c r="C705" s="9"/>
      <c r="D705" s="9"/>
      <c r="E705" s="9"/>
      <c r="F705" s="9"/>
      <c r="G705" s="9"/>
      <c r="H705" s="9"/>
      <c r="I705" s="9"/>
      <c r="J705" s="9"/>
      <c r="K705" s="9"/>
      <c r="L705" s="9"/>
      <c r="M705" s="9"/>
    </row>
    <row r="706" spans="3:13" ht="20.1" customHeight="1">
      <c r="C706" s="9"/>
      <c r="D706" s="9"/>
      <c r="E706" s="9"/>
      <c r="F706" s="9"/>
      <c r="G706" s="9"/>
      <c r="H706" s="9"/>
      <c r="I706" s="9"/>
      <c r="J706" s="9"/>
      <c r="K706" s="9"/>
      <c r="L706" s="9"/>
      <c r="M706" s="9"/>
    </row>
    <row r="707" spans="3:13" ht="20.1" customHeight="1">
      <c r="C707" s="9"/>
      <c r="D707" s="9"/>
      <c r="E707" s="9"/>
      <c r="F707" s="9"/>
      <c r="G707" s="9"/>
      <c r="H707" s="9"/>
      <c r="I707" s="9"/>
      <c r="J707" s="9"/>
      <c r="K707" s="9"/>
      <c r="L707" s="9"/>
      <c r="M707" s="9"/>
    </row>
    <row r="708" spans="3:13" ht="20.1" customHeight="1">
      <c r="C708" s="9"/>
      <c r="D708" s="9"/>
      <c r="E708" s="9"/>
      <c r="F708" s="9"/>
      <c r="G708" s="9"/>
      <c r="H708" s="9"/>
      <c r="I708" s="9"/>
      <c r="J708" s="9"/>
      <c r="K708" s="9"/>
      <c r="L708" s="9"/>
      <c r="M708" s="9"/>
    </row>
    <row r="709" spans="3:13" ht="20.1" customHeight="1">
      <c r="C709" s="9"/>
      <c r="D709" s="9"/>
      <c r="E709" s="9"/>
      <c r="F709" s="9"/>
      <c r="G709" s="9"/>
      <c r="H709" s="9"/>
      <c r="I709" s="9"/>
      <c r="J709" s="9"/>
      <c r="K709" s="9"/>
      <c r="L709" s="9"/>
      <c r="M709" s="9"/>
    </row>
    <row r="710" spans="3:13" ht="20.1" customHeight="1">
      <c r="C710" s="9"/>
      <c r="D710" s="9"/>
      <c r="E710" s="9"/>
      <c r="F710" s="9"/>
      <c r="G710" s="9"/>
      <c r="H710" s="9"/>
      <c r="I710" s="9"/>
      <c r="J710" s="9"/>
      <c r="K710" s="9"/>
      <c r="L710" s="9"/>
      <c r="M710" s="9"/>
    </row>
    <row r="711" spans="3:13" ht="20.1" customHeight="1">
      <c r="C711" s="9"/>
      <c r="D711" s="9"/>
      <c r="E711" s="9"/>
      <c r="F711" s="9"/>
      <c r="G711" s="9"/>
      <c r="H711" s="9"/>
      <c r="I711" s="9"/>
      <c r="J711" s="9"/>
      <c r="K711" s="9"/>
      <c r="L711" s="9"/>
      <c r="M711" s="9"/>
    </row>
    <row r="712" spans="3:13" ht="20.1" customHeight="1">
      <c r="C712" s="9"/>
      <c r="D712" s="9"/>
      <c r="E712" s="9"/>
      <c r="F712" s="9"/>
      <c r="G712" s="9"/>
      <c r="H712" s="9"/>
      <c r="I712" s="9"/>
      <c r="J712" s="9"/>
      <c r="K712" s="9"/>
      <c r="L712" s="9"/>
      <c r="M712" s="9"/>
    </row>
    <row r="713" spans="3:13" ht="20.1" customHeight="1">
      <c r="C713" s="9"/>
      <c r="D713" s="9"/>
      <c r="E713" s="9"/>
      <c r="F713" s="9"/>
      <c r="G713" s="9"/>
      <c r="H713" s="9"/>
      <c r="I713" s="9"/>
      <c r="J713" s="9"/>
      <c r="K713" s="9"/>
      <c r="L713" s="9"/>
      <c r="M713" s="9"/>
    </row>
    <row r="714" spans="3:13" ht="20.1" customHeight="1">
      <c r="C714" s="9"/>
      <c r="D714" s="9"/>
      <c r="E714" s="9"/>
      <c r="F714" s="9"/>
      <c r="G714" s="9"/>
      <c r="H714" s="9"/>
      <c r="I714" s="9"/>
      <c r="J714" s="9"/>
      <c r="K714" s="9"/>
      <c r="L714" s="9"/>
      <c r="M714" s="9"/>
    </row>
    <row r="715" spans="3:13" ht="20.1" customHeight="1">
      <c r="C715" s="9"/>
      <c r="D715" s="9"/>
      <c r="E715" s="9"/>
      <c r="F715" s="9"/>
      <c r="G715" s="9"/>
      <c r="H715" s="9"/>
      <c r="I715" s="9"/>
      <c r="J715" s="9"/>
      <c r="K715" s="9"/>
      <c r="L715" s="9"/>
      <c r="M715" s="9"/>
    </row>
    <row r="716" spans="3:13" ht="20.1" customHeight="1">
      <c r="C716" s="9"/>
      <c r="D716" s="9"/>
      <c r="E716" s="9"/>
      <c r="F716" s="9"/>
      <c r="G716" s="9"/>
      <c r="H716" s="9"/>
      <c r="I716" s="9"/>
      <c r="J716" s="9"/>
      <c r="K716" s="9"/>
      <c r="L716" s="9"/>
      <c r="M716" s="9"/>
    </row>
    <row r="717" spans="3:13" ht="20.1" customHeight="1">
      <c r="C717" s="9"/>
      <c r="D717" s="9"/>
      <c r="E717" s="9"/>
      <c r="F717" s="9"/>
      <c r="G717" s="9"/>
      <c r="H717" s="9"/>
      <c r="I717" s="9"/>
      <c r="J717" s="9"/>
      <c r="K717" s="9"/>
      <c r="L717" s="9"/>
      <c r="M717" s="9"/>
    </row>
    <row r="718" spans="3:13" ht="20.1" customHeight="1">
      <c r="C718" s="9"/>
      <c r="D718" s="9"/>
      <c r="E718" s="9"/>
      <c r="F718" s="9"/>
      <c r="G718" s="9"/>
      <c r="H718" s="9"/>
      <c r="I718" s="9"/>
      <c r="J718" s="9"/>
      <c r="K718" s="9"/>
      <c r="L718" s="9"/>
      <c r="M718" s="9"/>
    </row>
    <row r="719" spans="3:13" ht="20.1" customHeight="1">
      <c r="C719" s="9"/>
      <c r="D719" s="9"/>
      <c r="E719" s="9"/>
      <c r="F719" s="9"/>
      <c r="G719" s="9"/>
      <c r="H719" s="9"/>
      <c r="I719" s="9"/>
      <c r="J719" s="9"/>
      <c r="K719" s="9"/>
      <c r="L719" s="9"/>
      <c r="M719" s="9"/>
    </row>
    <row r="720" spans="3:13" ht="20.1" customHeight="1">
      <c r="C720" s="9"/>
      <c r="D720" s="9"/>
      <c r="E720" s="9"/>
      <c r="F720" s="9"/>
      <c r="G720" s="9"/>
      <c r="H720" s="9"/>
      <c r="I720" s="9"/>
      <c r="J720" s="9"/>
      <c r="K720" s="9"/>
      <c r="L720" s="9"/>
      <c r="M720" s="9"/>
    </row>
    <row r="721" spans="3:13" ht="20.1" customHeight="1">
      <c r="C721" s="9"/>
      <c r="D721" s="9"/>
      <c r="E721" s="9"/>
      <c r="F721" s="9"/>
      <c r="G721" s="9"/>
      <c r="H721" s="9"/>
      <c r="I721" s="9"/>
      <c r="J721" s="9"/>
      <c r="K721" s="9"/>
      <c r="L721" s="9"/>
      <c r="M721" s="9"/>
    </row>
    <row r="722" spans="3:13" ht="20.1" customHeight="1">
      <c r="C722" s="9"/>
      <c r="D722" s="9"/>
      <c r="E722" s="9"/>
      <c r="F722" s="9"/>
      <c r="G722" s="9"/>
      <c r="H722" s="9"/>
      <c r="I722" s="9"/>
      <c r="J722" s="9"/>
      <c r="K722" s="9"/>
      <c r="L722" s="9"/>
      <c r="M722" s="9"/>
    </row>
    <row r="723" spans="3:13" ht="20.1" customHeight="1">
      <c r="C723" s="9"/>
      <c r="D723" s="9"/>
      <c r="E723" s="9"/>
      <c r="F723" s="9"/>
      <c r="G723" s="9"/>
      <c r="H723" s="9"/>
      <c r="I723" s="9"/>
      <c r="J723" s="9"/>
      <c r="K723" s="9"/>
      <c r="L723" s="9"/>
      <c r="M723" s="9"/>
    </row>
    <row r="724" spans="3:13" ht="20.1" customHeight="1">
      <c r="C724" s="9"/>
      <c r="D724" s="9"/>
      <c r="E724" s="9"/>
      <c r="F724" s="9"/>
      <c r="G724" s="9"/>
      <c r="H724" s="9"/>
      <c r="I724" s="9"/>
      <c r="J724" s="9"/>
      <c r="K724" s="9"/>
      <c r="L724" s="9"/>
      <c r="M724" s="9"/>
    </row>
    <row r="725" spans="3:13" ht="20.1" customHeight="1">
      <c r="C725" s="9"/>
      <c r="D725" s="9"/>
      <c r="E725" s="9"/>
      <c r="F725" s="9"/>
      <c r="G725" s="9"/>
      <c r="H725" s="9"/>
      <c r="I725" s="9"/>
      <c r="J725" s="9"/>
      <c r="K725" s="9"/>
      <c r="L725" s="9"/>
      <c r="M725" s="9"/>
    </row>
    <row r="726" spans="3:13" ht="20.1" customHeight="1">
      <c r="C726" s="9"/>
      <c r="D726" s="9"/>
      <c r="E726" s="9"/>
      <c r="F726" s="9"/>
      <c r="G726" s="9"/>
      <c r="H726" s="9"/>
      <c r="I726" s="9"/>
      <c r="J726" s="9"/>
      <c r="K726" s="9"/>
      <c r="L726" s="9"/>
      <c r="M726" s="9"/>
    </row>
    <row r="727" spans="3:13" ht="20.1" customHeight="1">
      <c r="C727" s="9"/>
      <c r="D727" s="9"/>
      <c r="E727" s="9"/>
      <c r="F727" s="9"/>
      <c r="G727" s="9"/>
      <c r="H727" s="9"/>
      <c r="I727" s="9"/>
      <c r="J727" s="9"/>
      <c r="K727" s="9"/>
      <c r="L727" s="9"/>
      <c r="M727" s="9"/>
    </row>
    <row r="728" spans="3:13" ht="20.1" customHeight="1">
      <c r="C728" s="9"/>
      <c r="D728" s="9"/>
      <c r="E728" s="9"/>
      <c r="F728" s="9"/>
      <c r="G728" s="9"/>
      <c r="H728" s="9"/>
      <c r="I728" s="9"/>
      <c r="J728" s="9"/>
      <c r="K728" s="9"/>
      <c r="L728" s="9"/>
      <c r="M728" s="9"/>
    </row>
    <row r="729" spans="3:13" ht="20.1" customHeight="1">
      <c r="C729" s="9"/>
      <c r="D729" s="9"/>
      <c r="E729" s="9"/>
      <c r="F729" s="9"/>
      <c r="G729" s="9"/>
      <c r="H729" s="9"/>
      <c r="I729" s="9"/>
      <c r="J729" s="9"/>
      <c r="K729" s="9"/>
      <c r="L729" s="9"/>
      <c r="M729" s="9"/>
    </row>
    <row r="730" spans="3:13" ht="20.1" customHeight="1">
      <c r="C730" s="9"/>
      <c r="D730" s="9"/>
      <c r="E730" s="9"/>
      <c r="F730" s="9"/>
      <c r="G730" s="9"/>
      <c r="H730" s="9"/>
      <c r="I730" s="9"/>
      <c r="J730" s="9"/>
      <c r="K730" s="9"/>
      <c r="L730" s="9"/>
      <c r="M730" s="9"/>
    </row>
    <row r="731" spans="3:13" ht="20.1" customHeight="1">
      <c r="C731" s="9"/>
      <c r="D731" s="9"/>
      <c r="E731" s="9"/>
      <c r="F731" s="9"/>
      <c r="G731" s="9"/>
      <c r="H731" s="9"/>
      <c r="I731" s="9"/>
      <c r="J731" s="9"/>
      <c r="K731" s="9"/>
      <c r="L731" s="9"/>
      <c r="M731" s="9"/>
    </row>
    <row r="732" spans="3:13" ht="20.1" customHeight="1">
      <c r="C732" s="9"/>
      <c r="D732" s="9"/>
      <c r="E732" s="9"/>
      <c r="F732" s="9"/>
      <c r="G732" s="9"/>
      <c r="H732" s="9"/>
      <c r="I732" s="9"/>
      <c r="J732" s="9"/>
      <c r="K732" s="9"/>
      <c r="L732" s="9"/>
      <c r="M732" s="9"/>
    </row>
    <row r="733" spans="3:13" ht="20.1" customHeight="1">
      <c r="C733" s="9"/>
      <c r="D733" s="9"/>
      <c r="E733" s="9"/>
      <c r="F733" s="9"/>
      <c r="G733" s="9"/>
      <c r="H733" s="9"/>
      <c r="I733" s="9"/>
      <c r="J733" s="9"/>
      <c r="K733" s="9"/>
      <c r="L733" s="9"/>
      <c r="M733" s="9"/>
    </row>
    <row r="734" spans="3:13" ht="20.1" customHeight="1">
      <c r="C734" s="9"/>
      <c r="D734" s="9"/>
      <c r="E734" s="9"/>
      <c r="F734" s="9"/>
      <c r="G734" s="9"/>
      <c r="H734" s="9"/>
      <c r="I734" s="9"/>
      <c r="J734" s="9"/>
      <c r="K734" s="9"/>
      <c r="L734" s="9"/>
      <c r="M734" s="9"/>
    </row>
    <row r="735" spans="3:13" ht="20.1" customHeight="1">
      <c r="C735" s="9"/>
      <c r="D735" s="9"/>
      <c r="E735" s="9"/>
      <c r="F735" s="9"/>
      <c r="G735" s="9"/>
      <c r="H735" s="9"/>
      <c r="I735" s="9"/>
      <c r="J735" s="9"/>
      <c r="K735" s="9"/>
      <c r="L735" s="9"/>
      <c r="M735" s="9"/>
    </row>
    <row r="736" spans="3:13" ht="20.1" customHeight="1">
      <c r="C736" s="9"/>
      <c r="D736" s="9"/>
      <c r="E736" s="9"/>
      <c r="F736" s="9"/>
      <c r="G736" s="9"/>
      <c r="H736" s="9"/>
      <c r="I736" s="9"/>
      <c r="J736" s="9"/>
      <c r="K736" s="9"/>
      <c r="L736" s="9"/>
      <c r="M736" s="9"/>
    </row>
    <row r="737" spans="3:13" ht="20.1" customHeight="1">
      <c r="C737" s="9"/>
      <c r="D737" s="9"/>
      <c r="E737" s="9"/>
      <c r="F737" s="9"/>
      <c r="G737" s="9"/>
      <c r="H737" s="9"/>
      <c r="I737" s="9"/>
      <c r="J737" s="9"/>
      <c r="K737" s="9"/>
      <c r="L737" s="9"/>
      <c r="M737" s="9"/>
    </row>
    <row r="738" spans="3:13" ht="20.1" customHeight="1">
      <c r="C738" s="9"/>
      <c r="D738" s="9"/>
      <c r="E738" s="9"/>
      <c r="F738" s="9"/>
      <c r="G738" s="9"/>
      <c r="H738" s="9"/>
      <c r="I738" s="9"/>
      <c r="J738" s="9"/>
      <c r="K738" s="9"/>
      <c r="L738" s="9"/>
      <c r="M738" s="9"/>
    </row>
    <row r="739" spans="3:13" ht="20.1" customHeight="1">
      <c r="C739" s="9"/>
      <c r="D739" s="9"/>
      <c r="E739" s="9"/>
      <c r="F739" s="9"/>
      <c r="G739" s="9"/>
      <c r="H739" s="9"/>
      <c r="I739" s="9"/>
      <c r="J739" s="9"/>
      <c r="K739" s="9"/>
      <c r="L739" s="9"/>
      <c r="M739" s="9"/>
    </row>
    <row r="740" spans="3:13" ht="20.1" customHeight="1">
      <c r="C740" s="9"/>
      <c r="D740" s="9"/>
      <c r="E740" s="9"/>
      <c r="F740" s="9"/>
      <c r="G740" s="9"/>
      <c r="H740" s="9"/>
      <c r="I740" s="9"/>
      <c r="J740" s="9"/>
      <c r="K740" s="9"/>
      <c r="L740" s="9"/>
      <c r="M740" s="9"/>
    </row>
    <row r="741" spans="3:13" ht="20.1" customHeight="1">
      <c r="C741" s="9"/>
      <c r="D741" s="9"/>
      <c r="E741" s="9"/>
      <c r="F741" s="9"/>
      <c r="G741" s="9"/>
      <c r="H741" s="9"/>
      <c r="I741" s="9"/>
      <c r="J741" s="9"/>
      <c r="K741" s="9"/>
      <c r="L741" s="9"/>
      <c r="M741" s="9"/>
    </row>
    <row r="742" spans="3:13" ht="20.1" customHeight="1">
      <c r="C742" s="9"/>
      <c r="D742" s="9"/>
      <c r="E742" s="9"/>
      <c r="F742" s="9"/>
      <c r="G742" s="9"/>
      <c r="H742" s="9"/>
      <c r="I742" s="9"/>
      <c r="J742" s="9"/>
      <c r="K742" s="9"/>
      <c r="L742" s="9"/>
      <c r="M742" s="9"/>
    </row>
    <row r="743" spans="3:13" ht="20.1" customHeight="1">
      <c r="C743" s="9"/>
      <c r="D743" s="9"/>
      <c r="E743" s="9"/>
      <c r="F743" s="9"/>
      <c r="G743" s="9"/>
      <c r="H743" s="9"/>
      <c r="I743" s="9"/>
      <c r="J743" s="9"/>
      <c r="K743" s="9"/>
      <c r="L743" s="9"/>
      <c r="M743" s="9"/>
    </row>
    <row r="744" spans="3:13" ht="20.1" customHeight="1">
      <c r="C744" s="9"/>
      <c r="D744" s="9"/>
      <c r="E744" s="9"/>
      <c r="F744" s="9"/>
      <c r="G744" s="9"/>
      <c r="H744" s="9"/>
      <c r="I744" s="9"/>
      <c r="J744" s="9"/>
      <c r="K744" s="9"/>
      <c r="L744" s="9"/>
      <c r="M744" s="9"/>
    </row>
    <row r="745" spans="3:13" ht="20.1" customHeight="1">
      <c r="C745" s="9"/>
      <c r="D745" s="9"/>
      <c r="E745" s="9"/>
      <c r="F745" s="9"/>
      <c r="G745" s="9"/>
      <c r="H745" s="9"/>
      <c r="I745" s="9"/>
      <c r="J745" s="9"/>
      <c r="K745" s="9"/>
      <c r="L745" s="9"/>
      <c r="M745" s="9"/>
    </row>
    <row r="746" spans="3:13" ht="20.1" customHeight="1">
      <c r="C746" s="9"/>
      <c r="D746" s="9"/>
      <c r="E746" s="9"/>
      <c r="F746" s="9"/>
      <c r="G746" s="9"/>
      <c r="H746" s="9"/>
      <c r="I746" s="9"/>
      <c r="J746" s="9"/>
      <c r="K746" s="9"/>
      <c r="L746" s="9"/>
      <c r="M746" s="9"/>
    </row>
    <row r="747" spans="3:13" ht="20.1" customHeight="1">
      <c r="C747" s="9"/>
      <c r="D747" s="9"/>
      <c r="E747" s="9"/>
      <c r="F747" s="9"/>
      <c r="G747" s="9"/>
      <c r="H747" s="9"/>
      <c r="I747" s="9"/>
      <c r="J747" s="9"/>
      <c r="K747" s="9"/>
      <c r="L747" s="9"/>
      <c r="M747" s="9"/>
    </row>
    <row r="748" spans="3:13" ht="20.1" customHeight="1">
      <c r="C748" s="9"/>
      <c r="D748" s="9"/>
      <c r="E748" s="9"/>
      <c r="F748" s="9"/>
      <c r="G748" s="9"/>
      <c r="H748" s="9"/>
      <c r="I748" s="9"/>
      <c r="J748" s="9"/>
      <c r="K748" s="9"/>
      <c r="L748" s="9"/>
      <c r="M748" s="9"/>
    </row>
    <row r="749" spans="3:13" ht="20.1" customHeight="1">
      <c r="C749" s="9"/>
      <c r="D749" s="9"/>
      <c r="E749" s="9"/>
      <c r="F749" s="9"/>
      <c r="G749" s="9"/>
      <c r="H749" s="9"/>
      <c r="I749" s="9"/>
      <c r="J749" s="9"/>
      <c r="K749" s="9"/>
      <c r="L749" s="9"/>
      <c r="M749" s="9"/>
    </row>
    <row r="750" spans="3:13" ht="20.1" customHeight="1">
      <c r="C750" s="9"/>
      <c r="D750" s="9"/>
      <c r="E750" s="9"/>
      <c r="F750" s="9"/>
      <c r="G750" s="9"/>
      <c r="H750" s="9"/>
      <c r="I750" s="9"/>
      <c r="J750" s="9"/>
      <c r="K750" s="9"/>
      <c r="L750" s="9"/>
      <c r="M750" s="9"/>
    </row>
    <row r="751" spans="3:13" ht="20.1" customHeight="1">
      <c r="C751" s="9"/>
      <c r="D751" s="9"/>
      <c r="E751" s="9"/>
      <c r="F751" s="9"/>
      <c r="G751" s="9"/>
      <c r="H751" s="9"/>
      <c r="I751" s="9"/>
      <c r="J751" s="9"/>
      <c r="K751" s="9"/>
      <c r="L751" s="9"/>
      <c r="M751" s="9"/>
    </row>
    <row r="752" spans="3:13" ht="20.1" customHeight="1">
      <c r="C752" s="9"/>
      <c r="D752" s="9"/>
      <c r="E752" s="9"/>
      <c r="F752" s="9"/>
      <c r="G752" s="9"/>
      <c r="H752" s="9"/>
      <c r="I752" s="9"/>
      <c r="J752" s="9"/>
      <c r="K752" s="9"/>
      <c r="L752" s="9"/>
      <c r="M752" s="9"/>
    </row>
    <row r="753" spans="3:13" ht="20.1" customHeight="1">
      <c r="C753" s="9"/>
      <c r="D753" s="9"/>
      <c r="E753" s="9"/>
      <c r="F753" s="9"/>
      <c r="G753" s="9"/>
      <c r="H753" s="9"/>
      <c r="I753" s="9"/>
      <c r="J753" s="9"/>
      <c r="K753" s="9"/>
      <c r="L753" s="9"/>
      <c r="M753" s="9"/>
    </row>
    <row r="754" spans="3:13" ht="20.1" customHeight="1">
      <c r="C754" s="9"/>
      <c r="D754" s="9"/>
      <c r="E754" s="9"/>
      <c r="F754" s="9"/>
      <c r="G754" s="9"/>
      <c r="H754" s="9"/>
      <c r="I754" s="9"/>
      <c r="J754" s="9"/>
      <c r="K754" s="9"/>
      <c r="L754" s="9"/>
      <c r="M754" s="9"/>
    </row>
    <row r="755" spans="3:13" ht="20.1" customHeight="1">
      <c r="C755" s="9"/>
      <c r="D755" s="9"/>
      <c r="E755" s="9"/>
      <c r="F755" s="9"/>
      <c r="G755" s="9"/>
      <c r="H755" s="9"/>
      <c r="I755" s="9"/>
      <c r="J755" s="9"/>
      <c r="K755" s="9"/>
      <c r="L755" s="9"/>
      <c r="M755" s="9"/>
    </row>
    <row r="756" spans="3:13" ht="20.1" customHeight="1">
      <c r="C756" s="9"/>
      <c r="D756" s="9"/>
      <c r="E756" s="9"/>
      <c r="F756" s="9"/>
      <c r="G756" s="9"/>
      <c r="H756" s="9"/>
      <c r="I756" s="9"/>
      <c r="J756" s="9"/>
      <c r="K756" s="9"/>
      <c r="L756" s="9"/>
      <c r="M756" s="9"/>
    </row>
    <row r="757" spans="3:13" ht="20.1" customHeight="1">
      <c r="C757" s="9"/>
      <c r="D757" s="9"/>
      <c r="E757" s="9"/>
      <c r="F757" s="9"/>
      <c r="G757" s="9"/>
      <c r="H757" s="9"/>
      <c r="I757" s="9"/>
      <c r="J757" s="9"/>
      <c r="K757" s="9"/>
      <c r="L757" s="9"/>
      <c r="M757" s="9"/>
    </row>
    <row r="758" spans="3:13" ht="20.1" customHeight="1">
      <c r="C758" s="9"/>
      <c r="D758" s="9"/>
      <c r="E758" s="9"/>
      <c r="F758" s="9"/>
      <c r="G758" s="9"/>
      <c r="H758" s="9"/>
      <c r="I758" s="9"/>
      <c r="J758" s="9"/>
      <c r="K758" s="9"/>
      <c r="L758" s="9"/>
      <c r="M758" s="9"/>
    </row>
    <row r="759" spans="3:13" ht="20.1" customHeight="1">
      <c r="C759" s="9"/>
      <c r="D759" s="9"/>
      <c r="E759" s="9"/>
      <c r="F759" s="9"/>
      <c r="G759" s="9"/>
      <c r="H759" s="9"/>
      <c r="I759" s="9"/>
      <c r="J759" s="9"/>
      <c r="K759" s="9"/>
      <c r="L759" s="9"/>
      <c r="M759" s="9"/>
    </row>
    <row r="760" spans="3:13" ht="20.1" customHeight="1">
      <c r="C760" s="9"/>
      <c r="D760" s="9"/>
      <c r="E760" s="9"/>
      <c r="F760" s="9"/>
      <c r="G760" s="9"/>
      <c r="H760" s="9"/>
      <c r="I760" s="9"/>
      <c r="J760" s="9"/>
      <c r="K760" s="9"/>
      <c r="L760" s="9"/>
      <c r="M760" s="9"/>
    </row>
    <row r="761" spans="3:13" ht="20.1" customHeight="1">
      <c r="C761" s="9"/>
      <c r="D761" s="9"/>
      <c r="E761" s="9"/>
      <c r="F761" s="9"/>
      <c r="G761" s="9"/>
      <c r="H761" s="9"/>
      <c r="I761" s="9"/>
      <c r="J761" s="9"/>
      <c r="K761" s="9"/>
      <c r="L761" s="9"/>
      <c r="M761" s="9"/>
    </row>
    <row r="762" spans="3:13" ht="20.1" customHeight="1">
      <c r="C762" s="9"/>
      <c r="D762" s="9"/>
      <c r="E762" s="9"/>
      <c r="F762" s="9"/>
      <c r="G762" s="9"/>
      <c r="H762" s="9"/>
      <c r="I762" s="9"/>
      <c r="J762" s="9"/>
      <c r="K762" s="9"/>
      <c r="L762" s="9"/>
      <c r="M762" s="9"/>
    </row>
    <row r="763" spans="3:13" ht="20.1" customHeight="1">
      <c r="C763" s="9"/>
      <c r="D763" s="9"/>
      <c r="E763" s="9"/>
      <c r="F763" s="9"/>
      <c r="G763" s="9"/>
      <c r="H763" s="9"/>
      <c r="I763" s="9"/>
      <c r="J763" s="9"/>
      <c r="K763" s="9"/>
      <c r="L763" s="9"/>
      <c r="M763" s="9"/>
    </row>
    <row r="764" spans="3:13" ht="20.1" customHeight="1">
      <c r="C764" s="9"/>
      <c r="D764" s="9"/>
      <c r="E764" s="9"/>
      <c r="F764" s="9"/>
      <c r="G764" s="9"/>
      <c r="H764" s="9"/>
      <c r="I764" s="9"/>
      <c r="J764" s="9"/>
      <c r="K764" s="9"/>
      <c r="L764" s="9"/>
      <c r="M764" s="9"/>
    </row>
    <row r="765" spans="3:13" ht="20.1" customHeight="1">
      <c r="C765" s="9"/>
      <c r="D765" s="9"/>
      <c r="E765" s="9"/>
      <c r="F765" s="9"/>
      <c r="G765" s="9"/>
      <c r="H765" s="9"/>
      <c r="I765" s="9"/>
      <c r="J765" s="9"/>
      <c r="K765" s="9"/>
      <c r="L765" s="9"/>
      <c r="M765" s="9"/>
    </row>
    <row r="766" spans="3:13" ht="20.1" customHeight="1">
      <c r="C766" s="9"/>
      <c r="D766" s="9"/>
      <c r="E766" s="9"/>
      <c r="F766" s="9"/>
      <c r="G766" s="9"/>
      <c r="H766" s="9"/>
      <c r="I766" s="9"/>
      <c r="J766" s="9"/>
      <c r="K766" s="9"/>
      <c r="L766" s="9"/>
      <c r="M766" s="9"/>
    </row>
    <row r="767" spans="3:13" ht="20.1" customHeight="1">
      <c r="C767" s="9"/>
      <c r="D767" s="9"/>
      <c r="E767" s="9"/>
      <c r="F767" s="9"/>
      <c r="G767" s="9"/>
      <c r="H767" s="9"/>
      <c r="I767" s="9"/>
      <c r="J767" s="9"/>
      <c r="K767" s="9"/>
      <c r="L767" s="9"/>
      <c r="M767" s="9"/>
    </row>
    <row r="768" spans="3:13" ht="20.1" customHeight="1">
      <c r="C768" s="9"/>
      <c r="D768" s="9"/>
      <c r="E768" s="9"/>
      <c r="F768" s="9"/>
      <c r="G768" s="9"/>
      <c r="H768" s="9"/>
      <c r="I768" s="9"/>
      <c r="J768" s="9"/>
      <c r="K768" s="9"/>
      <c r="L768" s="9"/>
      <c r="M768" s="9"/>
    </row>
    <row r="769" spans="3:13" ht="20.1" customHeight="1">
      <c r="C769" s="9"/>
      <c r="D769" s="9"/>
      <c r="E769" s="9"/>
      <c r="F769" s="9"/>
      <c r="G769" s="9"/>
      <c r="H769" s="9"/>
      <c r="I769" s="9"/>
      <c r="J769" s="9"/>
      <c r="K769" s="9"/>
      <c r="L769" s="9"/>
      <c r="M769" s="9"/>
    </row>
    <row r="770" spans="3:13" ht="20.1" customHeight="1">
      <c r="C770" s="9"/>
      <c r="D770" s="9"/>
      <c r="E770" s="9"/>
      <c r="F770" s="9"/>
      <c r="G770" s="9"/>
      <c r="H770" s="9"/>
      <c r="I770" s="9"/>
      <c r="J770" s="9"/>
      <c r="K770" s="9"/>
      <c r="L770" s="9"/>
      <c r="M770" s="9"/>
    </row>
    <row r="771" spans="3:13" ht="20.1" customHeight="1">
      <c r="C771" s="9"/>
      <c r="D771" s="9"/>
      <c r="E771" s="9"/>
      <c r="F771" s="9"/>
      <c r="G771" s="9"/>
      <c r="H771" s="9"/>
      <c r="I771" s="9"/>
      <c r="J771" s="9"/>
      <c r="K771" s="9"/>
      <c r="L771" s="9"/>
      <c r="M771" s="9"/>
    </row>
  </sheetData>
  <mergeCells count="3">
    <mergeCell ref="B2:M2"/>
    <mergeCell ref="C4:L4"/>
    <mergeCell ref="B47:M47"/>
  </mergeCells>
  <printOptions/>
  <pageMargins left="0.7480314960629921" right="0.7480314960629921" top="0.984251968503937" bottom="0.984251968503937" header="0.5118110236220472" footer="0.5118110236220472"/>
  <pageSetup fitToHeight="1" fitToWidth="1" horizontalDpi="600" verticalDpi="600" orientation="landscape" paperSize="9" scale="48"/>
  <drawing r:id="rId1"/>
</worksheet>
</file>

<file path=xl/worksheets/sheet3.xml><?xml version="1.0" encoding="utf-8"?>
<worksheet xmlns="http://schemas.openxmlformats.org/spreadsheetml/2006/main" xmlns:r="http://schemas.openxmlformats.org/officeDocument/2006/relationships">
  <sheetPr>
    <tabColor theme="4"/>
  </sheetPr>
  <dimension ref="B2:O30"/>
  <sheetViews>
    <sheetView showGridLines="0" zoomScale="91" zoomScaleNormal="91" zoomScalePageLayoutView="80" workbookViewId="0" topLeftCell="A2">
      <selection activeCell="B2" sqref="B2:M2"/>
    </sheetView>
  </sheetViews>
  <sheetFormatPr defaultColWidth="10.875" defaultRowHeight="19.5" customHeight="1"/>
  <cols>
    <col min="1" max="1" width="5.50390625" style="9" customWidth="1"/>
    <col min="2" max="2" width="62.375" style="9" customWidth="1"/>
    <col min="3" max="13" width="11.125" style="9" customWidth="1"/>
    <col min="14" max="16384" width="10.875" style="9" customWidth="1"/>
  </cols>
  <sheetData>
    <row r="2" spans="2:13" ht="20.1" customHeight="1">
      <c r="B2" s="1392" t="str">
        <f>UPPER("Financial highlights")</f>
        <v>FINANCIAL HIGHLIGHTS</v>
      </c>
      <c r="C2" s="1392"/>
      <c r="D2" s="1392"/>
      <c r="E2" s="1392"/>
      <c r="F2" s="1392"/>
      <c r="G2" s="1392"/>
      <c r="H2" s="1392"/>
      <c r="I2" s="1392"/>
      <c r="J2" s="1392"/>
      <c r="K2" s="1392"/>
      <c r="L2" s="1392"/>
      <c r="M2" s="1392"/>
    </row>
    <row r="3" spans="2:15" ht="20.1" customHeight="1">
      <c r="B3" s="10"/>
      <c r="O3" s="10"/>
    </row>
    <row r="4" spans="2:13" ht="20.1" customHeight="1">
      <c r="B4" s="52" t="s">
        <v>150</v>
      </c>
      <c r="C4" s="1395" t="s">
        <v>149</v>
      </c>
      <c r="D4" s="1395"/>
      <c r="E4" s="1395"/>
      <c r="F4" s="1395"/>
      <c r="G4" s="1395"/>
      <c r="H4" s="1395"/>
      <c r="I4" s="1395"/>
      <c r="J4" s="1395"/>
      <c r="K4" s="1395"/>
      <c r="L4" s="1395"/>
      <c r="M4" s="51" t="s">
        <v>148</v>
      </c>
    </row>
    <row r="5" spans="2:13" ht="20.1" customHeight="1">
      <c r="B5" s="50"/>
      <c r="C5" s="49">
        <v>2013</v>
      </c>
      <c r="D5" s="48" t="s">
        <v>147</v>
      </c>
      <c r="E5" s="48" t="s">
        <v>146</v>
      </c>
      <c r="F5" s="47">
        <v>2010</v>
      </c>
      <c r="G5" s="47">
        <v>2009</v>
      </c>
      <c r="H5" s="47">
        <v>2008</v>
      </c>
      <c r="I5" s="47">
        <v>2007</v>
      </c>
      <c r="J5" s="47">
        <v>2006</v>
      </c>
      <c r="K5" s="47">
        <v>2005</v>
      </c>
      <c r="L5" s="46">
        <v>2004</v>
      </c>
      <c r="M5" s="45">
        <v>2003</v>
      </c>
    </row>
    <row r="6" spans="2:13" ht="20.1" customHeight="1">
      <c r="B6" s="44" t="s">
        <v>0</v>
      </c>
      <c r="C6" s="43">
        <v>189542</v>
      </c>
      <c r="D6" s="42">
        <v>200061</v>
      </c>
      <c r="E6" s="42">
        <v>184693</v>
      </c>
      <c r="F6" s="40">
        <v>159269</v>
      </c>
      <c r="G6" s="40">
        <v>131327</v>
      </c>
      <c r="H6" s="40">
        <v>179976</v>
      </c>
      <c r="I6" s="40">
        <v>158752</v>
      </c>
      <c r="J6" s="40">
        <v>153802</v>
      </c>
      <c r="K6" s="40">
        <v>137607</v>
      </c>
      <c r="L6" s="41">
        <v>116842</v>
      </c>
      <c r="M6" s="40">
        <v>104652</v>
      </c>
    </row>
    <row r="7" spans="2:13" ht="20.1" customHeight="1">
      <c r="B7" s="24" t="s">
        <v>145</v>
      </c>
      <c r="C7" s="38">
        <v>20779</v>
      </c>
      <c r="D7" s="20">
        <v>24866</v>
      </c>
      <c r="E7" s="20">
        <v>24456</v>
      </c>
      <c r="F7" s="20">
        <v>19841</v>
      </c>
      <c r="G7" s="20">
        <v>14076</v>
      </c>
      <c r="H7" s="20">
        <v>28114</v>
      </c>
      <c r="I7" s="20">
        <v>23956</v>
      </c>
      <c r="J7" s="20">
        <v>25166</v>
      </c>
      <c r="K7" s="20">
        <v>23468</v>
      </c>
      <c r="L7" s="21">
        <v>17039</v>
      </c>
      <c r="M7" s="20">
        <v>13004</v>
      </c>
    </row>
    <row r="8" spans="2:13" ht="20.1" customHeight="1">
      <c r="B8" s="29" t="s">
        <v>144</v>
      </c>
      <c r="C8" s="39">
        <v>11925</v>
      </c>
      <c r="D8" s="25">
        <v>13351</v>
      </c>
      <c r="E8" s="25">
        <v>12295</v>
      </c>
      <c r="F8" s="25">
        <v>10648</v>
      </c>
      <c r="G8" s="25">
        <v>7529</v>
      </c>
      <c r="H8" s="25">
        <v>13961</v>
      </c>
      <c r="I8" s="25">
        <v>12231</v>
      </c>
      <c r="J8" s="25">
        <v>12377</v>
      </c>
      <c r="K8" s="25">
        <v>11912</v>
      </c>
      <c r="L8" s="26">
        <v>9126</v>
      </c>
      <c r="M8" s="25">
        <v>6973</v>
      </c>
    </row>
    <row r="9" spans="2:13" ht="20.1" customHeight="1">
      <c r="B9" s="24" t="s">
        <v>143</v>
      </c>
      <c r="C9" s="38">
        <v>8440</v>
      </c>
      <c r="D9" s="20">
        <v>10609</v>
      </c>
      <c r="E9" s="20">
        <v>12309</v>
      </c>
      <c r="F9" s="20">
        <v>10597</v>
      </c>
      <c r="G9" s="20">
        <v>8400</v>
      </c>
      <c r="H9" s="20">
        <v>10590</v>
      </c>
      <c r="I9" s="20">
        <v>13181</v>
      </c>
      <c r="J9" s="20">
        <v>11768</v>
      </c>
      <c r="K9" s="20">
        <v>12273</v>
      </c>
      <c r="L9" s="21">
        <v>10868</v>
      </c>
      <c r="M9" s="20">
        <v>7025</v>
      </c>
    </row>
    <row r="10" spans="2:13" ht="20.1" customHeight="1">
      <c r="B10" s="29" t="s">
        <v>142</v>
      </c>
      <c r="C10" s="39">
        <v>10745</v>
      </c>
      <c r="D10" s="25">
        <v>12276</v>
      </c>
      <c r="E10" s="25">
        <v>11457</v>
      </c>
      <c r="F10" s="25">
        <v>10314</v>
      </c>
      <c r="G10" s="25">
        <v>7737</v>
      </c>
      <c r="H10" s="25">
        <v>13920</v>
      </c>
      <c r="I10" s="25">
        <v>12203</v>
      </c>
      <c r="J10" s="25">
        <v>12585</v>
      </c>
      <c r="K10" s="25">
        <v>12003</v>
      </c>
      <c r="L10" s="26">
        <v>9131</v>
      </c>
      <c r="M10" s="25">
        <v>7344</v>
      </c>
    </row>
    <row r="11" spans="2:13" ht="20.1" customHeight="1">
      <c r="B11" s="24" t="s">
        <v>141</v>
      </c>
      <c r="C11" s="38">
        <v>2271543658</v>
      </c>
      <c r="D11" s="20">
        <v>2266635745</v>
      </c>
      <c r="E11" s="20">
        <v>2256951403</v>
      </c>
      <c r="F11" s="20">
        <v>2244494576</v>
      </c>
      <c r="G11" s="20">
        <v>2237292199</v>
      </c>
      <c r="H11" s="20">
        <v>2246658542</v>
      </c>
      <c r="I11" s="20">
        <v>2274384984</v>
      </c>
      <c r="J11" s="20">
        <v>2312304652</v>
      </c>
      <c r="K11" s="20">
        <v>2362028860</v>
      </c>
      <c r="L11" s="21">
        <v>2426366676</v>
      </c>
      <c r="M11" s="20">
        <v>2540507540</v>
      </c>
    </row>
    <row r="12" spans="2:15" ht="20.1" customHeight="1">
      <c r="B12" s="29" t="s">
        <v>140</v>
      </c>
      <c r="C12" s="37">
        <v>4.73</v>
      </c>
      <c r="D12" s="34">
        <v>5.42</v>
      </c>
      <c r="E12" s="34">
        <v>5.08</v>
      </c>
      <c r="F12" s="34">
        <v>4.6</v>
      </c>
      <c r="G12" s="34">
        <v>3.46</v>
      </c>
      <c r="H12" s="34">
        <v>6.2</v>
      </c>
      <c r="I12" s="34">
        <v>5.37</v>
      </c>
      <c r="J12" s="34">
        <v>5.44</v>
      </c>
      <c r="K12" s="34">
        <v>5.08</v>
      </c>
      <c r="L12" s="35">
        <v>3.76</v>
      </c>
      <c r="M12" s="34">
        <v>2.89</v>
      </c>
      <c r="N12" s="15"/>
      <c r="O12" s="15"/>
    </row>
    <row r="13" spans="2:13" ht="20.1" customHeight="1">
      <c r="B13" s="29" t="s">
        <v>139</v>
      </c>
      <c r="C13" s="36">
        <v>2.38</v>
      </c>
      <c r="D13" s="34">
        <v>2.34</v>
      </c>
      <c r="E13" s="34">
        <v>2.28</v>
      </c>
      <c r="F13" s="34">
        <v>2.28</v>
      </c>
      <c r="G13" s="34">
        <v>2.28</v>
      </c>
      <c r="H13" s="34">
        <v>2.28</v>
      </c>
      <c r="I13" s="34">
        <v>2.07</v>
      </c>
      <c r="J13" s="34">
        <v>1.87</v>
      </c>
      <c r="K13" s="34">
        <v>1.62</v>
      </c>
      <c r="L13" s="35">
        <v>1.35</v>
      </c>
      <c r="M13" s="34">
        <v>1.175</v>
      </c>
    </row>
    <row r="14" spans="2:13" ht="20.1" customHeight="1">
      <c r="B14" s="33" t="s">
        <v>138</v>
      </c>
      <c r="C14" s="32">
        <v>0.23</v>
      </c>
      <c r="D14" s="30">
        <v>0.22</v>
      </c>
      <c r="E14" s="30">
        <v>0.23</v>
      </c>
      <c r="F14" s="30">
        <v>0.22</v>
      </c>
      <c r="G14" s="30">
        <v>0.27</v>
      </c>
      <c r="H14" s="30">
        <v>0.23</v>
      </c>
      <c r="I14" s="30">
        <v>0.27</v>
      </c>
      <c r="J14" s="30">
        <v>0.34</v>
      </c>
      <c r="K14" s="30">
        <v>0.32</v>
      </c>
      <c r="L14" s="31">
        <v>0.31</v>
      </c>
      <c r="M14" s="30">
        <v>0.26</v>
      </c>
    </row>
    <row r="15" spans="2:13" ht="20.1" customHeight="1">
      <c r="B15" s="33" t="s">
        <v>137</v>
      </c>
      <c r="C15" s="32">
        <v>0.13</v>
      </c>
      <c r="D15" s="30">
        <v>0.16</v>
      </c>
      <c r="E15" s="30">
        <v>0.16</v>
      </c>
      <c r="F15" s="30">
        <v>0.16</v>
      </c>
      <c r="G15" s="30">
        <v>0.13</v>
      </c>
      <c r="H15" s="30">
        <v>0.26</v>
      </c>
      <c r="I15" s="30">
        <v>0.24</v>
      </c>
      <c r="J15" s="30">
        <v>0.26</v>
      </c>
      <c r="K15" s="30">
        <v>0.29</v>
      </c>
      <c r="L15" s="31">
        <v>0.26</v>
      </c>
      <c r="M15" s="30">
        <v>0.19</v>
      </c>
    </row>
    <row r="16" spans="2:13" ht="20.1" customHeight="1">
      <c r="B16" s="33" t="s">
        <v>136</v>
      </c>
      <c r="C16" s="32">
        <v>0.15</v>
      </c>
      <c r="D16" s="30">
        <v>0.18</v>
      </c>
      <c r="E16" s="30">
        <v>0.19</v>
      </c>
      <c r="F16" s="30">
        <v>0.19</v>
      </c>
      <c r="G16" s="30">
        <v>0.16</v>
      </c>
      <c r="H16" s="30">
        <v>0.32</v>
      </c>
      <c r="I16" s="30">
        <v>0.31</v>
      </c>
      <c r="J16" s="30">
        <v>0.33</v>
      </c>
      <c r="K16" s="30">
        <v>0.35</v>
      </c>
      <c r="L16" s="31">
        <v>0.33</v>
      </c>
      <c r="M16" s="30">
        <v>0.26</v>
      </c>
    </row>
    <row r="17" spans="2:13" ht="20.1" customHeight="1">
      <c r="B17" s="29" t="s">
        <v>135</v>
      </c>
      <c r="C17" s="28">
        <v>21473</v>
      </c>
      <c r="D17" s="27">
        <v>22462</v>
      </c>
      <c r="E17" s="27">
        <v>19536</v>
      </c>
      <c r="F17" s="25">
        <v>18493</v>
      </c>
      <c r="G17" s="25">
        <v>12360</v>
      </c>
      <c r="H17" s="25">
        <v>18669</v>
      </c>
      <c r="I17" s="25">
        <v>17686</v>
      </c>
      <c r="J17" s="25">
        <v>16061</v>
      </c>
      <c r="K17" s="25">
        <v>14669</v>
      </c>
      <c r="L17" s="26">
        <v>14662</v>
      </c>
      <c r="M17" s="25">
        <v>12487</v>
      </c>
    </row>
    <row r="18" spans="2:13" ht="20.1" customHeight="1">
      <c r="B18" s="24" t="s">
        <v>134</v>
      </c>
      <c r="C18" s="23">
        <v>25922</v>
      </c>
      <c r="D18" s="22">
        <v>22943</v>
      </c>
      <c r="E18" s="22">
        <v>24541</v>
      </c>
      <c r="F18" s="20">
        <v>16273</v>
      </c>
      <c r="G18" s="20">
        <v>13349</v>
      </c>
      <c r="H18" s="20">
        <v>13640</v>
      </c>
      <c r="I18" s="20">
        <v>11722</v>
      </c>
      <c r="J18" s="20">
        <v>11852</v>
      </c>
      <c r="K18" s="20">
        <v>11195</v>
      </c>
      <c r="L18" s="21">
        <v>8904</v>
      </c>
      <c r="M18" s="20">
        <v>7728</v>
      </c>
    </row>
    <row r="19" spans="2:13" ht="20.1" customHeight="1">
      <c r="B19" s="24" t="s">
        <v>133</v>
      </c>
      <c r="C19" s="23">
        <v>4814</v>
      </c>
      <c r="D19" s="22">
        <v>5871</v>
      </c>
      <c r="E19" s="22">
        <v>8578</v>
      </c>
      <c r="F19" s="20">
        <v>4316</v>
      </c>
      <c r="G19" s="20">
        <v>3081</v>
      </c>
      <c r="H19" s="20">
        <v>2585</v>
      </c>
      <c r="I19" s="20">
        <v>1556</v>
      </c>
      <c r="J19" s="20">
        <v>2278</v>
      </c>
      <c r="K19" s="20">
        <v>1088</v>
      </c>
      <c r="L19" s="21">
        <v>1192</v>
      </c>
      <c r="M19" s="20">
        <v>1878</v>
      </c>
    </row>
    <row r="20" spans="2:13" ht="20.1" customHeight="1">
      <c r="B20" s="19" t="s">
        <v>132</v>
      </c>
      <c r="C20" s="18" t="s">
        <v>131</v>
      </c>
      <c r="D20" s="17">
        <v>21658</v>
      </c>
      <c r="E20" s="17">
        <v>23668</v>
      </c>
      <c r="F20" s="17">
        <v>15409</v>
      </c>
      <c r="G20" s="17" t="s">
        <v>130</v>
      </c>
      <c r="H20" s="17" t="s">
        <v>129</v>
      </c>
      <c r="I20" s="17" t="s">
        <v>128</v>
      </c>
      <c r="J20" s="16"/>
      <c r="K20" s="16"/>
      <c r="L20" s="16"/>
      <c r="M20" s="16"/>
    </row>
    <row r="21" spans="6:7" ht="20.1" customHeight="1">
      <c r="F21" s="15"/>
      <c r="G21" s="15"/>
    </row>
    <row r="22" spans="2:7" ht="20.1" customHeight="1">
      <c r="B22" s="14" t="s">
        <v>127</v>
      </c>
      <c r="F22" s="15"/>
      <c r="G22" s="15"/>
    </row>
    <row r="23" spans="2:13" ht="15.75">
      <c r="B23" s="14" t="s">
        <v>126</v>
      </c>
      <c r="C23" s="14"/>
      <c r="D23" s="14"/>
      <c r="E23" s="14"/>
      <c r="F23" s="14"/>
      <c r="G23" s="14"/>
      <c r="H23" s="14"/>
      <c r="I23" s="14"/>
      <c r="J23" s="14"/>
      <c r="K23" s="14"/>
      <c r="L23" s="14"/>
      <c r="M23" s="14"/>
    </row>
    <row r="24" spans="2:13" ht="14.1" customHeight="1">
      <c r="B24" s="1394" t="s">
        <v>125</v>
      </c>
      <c r="C24" s="1394"/>
      <c r="D24" s="1394"/>
      <c r="E24" s="1394"/>
      <c r="F24" s="1394"/>
      <c r="G24" s="1394"/>
      <c r="H24" s="1394"/>
      <c r="I24" s="1394"/>
      <c r="J24" s="1394"/>
      <c r="K24" s="1394"/>
      <c r="L24" s="1394"/>
      <c r="M24" s="1394"/>
    </row>
    <row r="25" spans="2:13" ht="14.1" customHeight="1">
      <c r="B25" s="1394" t="s">
        <v>124</v>
      </c>
      <c r="C25" s="1394"/>
      <c r="D25" s="1394"/>
      <c r="E25" s="1394"/>
      <c r="F25" s="1394"/>
      <c r="G25" s="1394"/>
      <c r="H25" s="1394"/>
      <c r="I25" s="1394"/>
      <c r="J25" s="1394"/>
      <c r="K25" s="1394"/>
      <c r="L25" s="1394"/>
      <c r="M25" s="1394"/>
    </row>
    <row r="26" spans="2:13" ht="14.1" customHeight="1">
      <c r="B26" s="1394" t="s">
        <v>123</v>
      </c>
      <c r="C26" s="1394"/>
      <c r="D26" s="1394"/>
      <c r="E26" s="1394"/>
      <c r="F26" s="1394"/>
      <c r="G26" s="1394"/>
      <c r="H26" s="1394"/>
      <c r="I26" s="1394"/>
      <c r="J26" s="1394"/>
      <c r="K26" s="1394"/>
      <c r="L26" s="1394"/>
      <c r="M26" s="1394"/>
    </row>
    <row r="27" spans="2:13" ht="14.1" customHeight="1">
      <c r="B27" s="13" t="s">
        <v>122</v>
      </c>
      <c r="C27" s="13"/>
      <c r="D27" s="13"/>
      <c r="E27" s="13"/>
      <c r="F27" s="13"/>
      <c r="G27" s="13"/>
      <c r="H27" s="13"/>
      <c r="I27" s="13"/>
      <c r="J27" s="13"/>
      <c r="K27" s="13"/>
      <c r="L27" s="13"/>
      <c r="M27" s="13"/>
    </row>
    <row r="28" spans="2:13" ht="20.1" customHeight="1">
      <c r="B28" s="1394" t="s">
        <v>121</v>
      </c>
      <c r="C28" s="1394"/>
      <c r="D28" s="1394"/>
      <c r="E28" s="1394"/>
      <c r="F28" s="1394"/>
      <c r="G28" s="1394"/>
      <c r="H28" s="1394"/>
      <c r="I28" s="1394"/>
      <c r="J28" s="1394"/>
      <c r="K28" s="1394"/>
      <c r="L28" s="1394"/>
      <c r="M28" s="1394"/>
    </row>
    <row r="30" ht="20.1" customHeight="1">
      <c r="D30" s="12"/>
    </row>
  </sheetData>
  <mergeCells count="6">
    <mergeCell ref="B28:M28"/>
    <mergeCell ref="B2:M2"/>
    <mergeCell ref="C4:L4"/>
    <mergeCell ref="B24:M24"/>
    <mergeCell ref="B25:M25"/>
    <mergeCell ref="B26:M26"/>
  </mergeCells>
  <printOptions/>
  <pageMargins left="0.7480314960629921" right="0.7480314960629921" top="0.984251968503937" bottom="0.984251968503937" header="0.5118110236220472" footer="0.5118110236220472"/>
  <pageSetup horizontalDpi="600" verticalDpi="600" orientation="landscape" paperSize="8" scale="63"/>
  <ignoredErrors>
    <ignoredError sqref="D5:E5" numberStoredAsText="1"/>
  </ignoredErrors>
  <drawing r:id="rId1"/>
</worksheet>
</file>

<file path=xl/worksheets/sheet30.xml><?xml version="1.0" encoding="utf-8"?>
<worksheet xmlns="http://schemas.openxmlformats.org/spreadsheetml/2006/main" xmlns:r="http://schemas.openxmlformats.org/officeDocument/2006/relationships">
  <sheetPr>
    <tabColor theme="4"/>
    <pageSetUpPr fitToPage="1"/>
  </sheetPr>
  <dimension ref="B2:I49"/>
  <sheetViews>
    <sheetView showGridLines="0" zoomScale="93" zoomScaleNormal="93" workbookViewId="0" topLeftCell="A30">
      <selection activeCell="B2" sqref="B2:I2"/>
    </sheetView>
  </sheetViews>
  <sheetFormatPr defaultColWidth="10.875" defaultRowHeight="19.5" customHeight="1"/>
  <cols>
    <col min="1" max="1" width="5.50390625" style="9" customWidth="1"/>
    <col min="2" max="2" width="59.00390625" style="9" customWidth="1"/>
    <col min="3" max="9" width="10.50390625" style="9" customWidth="1"/>
    <col min="10" max="16384" width="10.875" style="9" customWidth="1"/>
  </cols>
  <sheetData>
    <row r="2" spans="2:9" ht="20.1" customHeight="1">
      <c r="B2" s="1392" t="str">
        <f>UPPER("Consolidated statement of cash flows")</f>
        <v>CONSOLIDATED STATEMENT OF CASH FLOWS</v>
      </c>
      <c r="C2" s="1392"/>
      <c r="D2" s="1392"/>
      <c r="E2" s="1392"/>
      <c r="F2" s="1392"/>
      <c r="G2" s="1392"/>
      <c r="H2" s="1392"/>
      <c r="I2" s="1392"/>
    </row>
    <row r="3" ht="20.1" customHeight="1">
      <c r="B3" s="10"/>
    </row>
    <row r="4" spans="2:9" ht="20.1" customHeight="1">
      <c r="B4" s="117" t="s">
        <v>190</v>
      </c>
      <c r="C4" s="1395" t="s">
        <v>149</v>
      </c>
      <c r="D4" s="1395"/>
      <c r="E4" s="1395"/>
      <c r="F4" s="1395"/>
      <c r="G4" s="1395"/>
      <c r="H4" s="1395"/>
      <c r="I4" s="1395"/>
    </row>
    <row r="5" spans="2:9" ht="20.1" customHeight="1">
      <c r="B5" s="50"/>
      <c r="C5" s="438" t="s">
        <v>173</v>
      </c>
      <c r="D5" s="438">
        <v>2012</v>
      </c>
      <c r="E5" s="438">
        <v>2011</v>
      </c>
      <c r="F5" s="50">
        <v>2010</v>
      </c>
      <c r="G5" s="50">
        <v>2009</v>
      </c>
      <c r="H5" s="50">
        <v>2008</v>
      </c>
      <c r="I5" s="50">
        <v>2007</v>
      </c>
    </row>
    <row r="6" spans="2:9" ht="20.1" customHeight="1">
      <c r="B6" s="351" t="s">
        <v>68</v>
      </c>
      <c r="C6" s="634"/>
      <c r="D6" s="513"/>
      <c r="E6" s="595"/>
      <c r="F6" s="595"/>
      <c r="G6" s="595"/>
      <c r="H6" s="595"/>
      <c r="I6" s="595"/>
    </row>
    <row r="7" spans="2:9" ht="20.1" customHeight="1">
      <c r="B7" s="150" t="s">
        <v>319</v>
      </c>
      <c r="C7" s="634">
        <v>11521</v>
      </c>
      <c r="D7" s="513">
        <v>13836</v>
      </c>
      <c r="E7" s="513">
        <v>17824</v>
      </c>
      <c r="F7" s="513">
        <v>14361</v>
      </c>
      <c r="G7" s="513">
        <v>11970</v>
      </c>
      <c r="H7" s="489">
        <v>16110</v>
      </c>
      <c r="I7" s="489">
        <v>18550</v>
      </c>
    </row>
    <row r="8" spans="2:9" ht="20.1" customHeight="1">
      <c r="B8" s="150" t="s">
        <v>592</v>
      </c>
      <c r="C8" s="634">
        <v>13358</v>
      </c>
      <c r="D8" s="513">
        <v>13466</v>
      </c>
      <c r="E8" s="513">
        <v>12010</v>
      </c>
      <c r="F8" s="513">
        <v>12087</v>
      </c>
      <c r="G8" s="513">
        <v>9913</v>
      </c>
      <c r="H8" s="489">
        <v>9115</v>
      </c>
      <c r="I8" s="489">
        <v>8149</v>
      </c>
    </row>
    <row r="9" spans="2:9" ht="20.1" customHeight="1">
      <c r="B9" s="150" t="s">
        <v>591</v>
      </c>
      <c r="C9" s="634">
        <v>1567</v>
      </c>
      <c r="D9" s="513">
        <v>1889</v>
      </c>
      <c r="E9" s="513">
        <v>2272</v>
      </c>
      <c r="F9" s="513">
        <v>664</v>
      </c>
      <c r="G9" s="513">
        <v>681</v>
      </c>
      <c r="H9" s="489">
        <v>-221</v>
      </c>
      <c r="I9" s="489">
        <v>1132</v>
      </c>
    </row>
    <row r="10" spans="2:9" ht="20.1" customHeight="1">
      <c r="B10" s="150" t="s">
        <v>590</v>
      </c>
      <c r="C10" s="701" t="s">
        <v>199</v>
      </c>
      <c r="D10" s="513">
        <v>-465</v>
      </c>
      <c r="E10" s="700" t="s">
        <v>199</v>
      </c>
      <c r="F10" s="513">
        <v>-80</v>
      </c>
      <c r="G10" s="700" t="s">
        <v>199</v>
      </c>
      <c r="H10" s="489">
        <v>-743</v>
      </c>
      <c r="I10" s="489" t="s">
        <v>199</v>
      </c>
    </row>
    <row r="11" spans="2:9" ht="20.1" customHeight="1">
      <c r="B11" s="150" t="s">
        <v>589</v>
      </c>
      <c r="C11" s="634">
        <v>-80</v>
      </c>
      <c r="D11" s="513">
        <v>-1715</v>
      </c>
      <c r="E11" s="513">
        <v>-2479</v>
      </c>
      <c r="F11" s="513">
        <v>-1387</v>
      </c>
      <c r="G11" s="513">
        <v>-279</v>
      </c>
      <c r="H11" s="489">
        <v>-378</v>
      </c>
      <c r="I11" s="489">
        <v>-876</v>
      </c>
    </row>
    <row r="12" spans="2:9" ht="20.1" customHeight="1">
      <c r="B12" s="150" t="s">
        <v>588</v>
      </c>
      <c r="C12" s="634">
        <v>-775</v>
      </c>
      <c r="D12" s="513">
        <v>272</v>
      </c>
      <c r="E12" s="513">
        <v>-149</v>
      </c>
      <c r="F12" s="513">
        <v>-623</v>
      </c>
      <c r="G12" s="513">
        <v>-527</v>
      </c>
      <c r="H12" s="489">
        <v>-457</v>
      </c>
      <c r="I12" s="489">
        <v>-1125</v>
      </c>
    </row>
    <row r="13" spans="2:9" ht="20.1" customHeight="1">
      <c r="B13" s="150" t="s">
        <v>587</v>
      </c>
      <c r="C13" s="634">
        <v>2525</v>
      </c>
      <c r="D13" s="513">
        <v>1392</v>
      </c>
      <c r="E13" s="513">
        <v>-2421</v>
      </c>
      <c r="F13" s="513">
        <v>-658</v>
      </c>
      <c r="G13" s="513">
        <v>-4625</v>
      </c>
      <c r="H13" s="489">
        <v>3781</v>
      </c>
      <c r="I13" s="489">
        <v>-2023</v>
      </c>
    </row>
    <row r="14" spans="2:9" ht="20.1" customHeight="1">
      <c r="B14" s="391" t="s">
        <v>586</v>
      </c>
      <c r="C14" s="632">
        <v>397</v>
      </c>
      <c r="D14" s="611">
        <v>183</v>
      </c>
      <c r="E14" s="611">
        <v>136</v>
      </c>
      <c r="F14" s="611">
        <v>151</v>
      </c>
      <c r="G14" s="611">
        <v>107</v>
      </c>
      <c r="H14" s="486">
        <v>252</v>
      </c>
      <c r="I14" s="486">
        <v>432</v>
      </c>
    </row>
    <row r="15" spans="2:9" ht="20.1" customHeight="1">
      <c r="B15" s="707" t="s">
        <v>598</v>
      </c>
      <c r="C15" s="706">
        <v>28513</v>
      </c>
      <c r="D15" s="705">
        <v>28858</v>
      </c>
      <c r="E15" s="705">
        <v>27193</v>
      </c>
      <c r="F15" s="705">
        <v>24516</v>
      </c>
      <c r="G15" s="705">
        <v>17240</v>
      </c>
      <c r="H15" s="704">
        <v>27458</v>
      </c>
      <c r="I15" s="704">
        <v>24239</v>
      </c>
    </row>
    <row r="16" spans="2:9" ht="20.1" customHeight="1">
      <c r="B16" s="351" t="s">
        <v>584</v>
      </c>
      <c r="C16" s="703"/>
      <c r="D16" s="549"/>
      <c r="E16" s="549"/>
      <c r="F16" s="549"/>
      <c r="G16" s="549"/>
      <c r="H16" s="455" t="s">
        <v>269</v>
      </c>
      <c r="I16" s="455" t="s">
        <v>269</v>
      </c>
    </row>
    <row r="17" spans="2:9" ht="20.1" customHeight="1">
      <c r="B17" s="150" t="s">
        <v>583</v>
      </c>
      <c r="C17" s="651">
        <v>-29748</v>
      </c>
      <c r="D17" s="468">
        <v>-25574</v>
      </c>
      <c r="E17" s="468">
        <v>-24986</v>
      </c>
      <c r="F17" s="468">
        <v>-18310</v>
      </c>
      <c r="G17" s="468">
        <v>-16527</v>
      </c>
      <c r="H17" s="455">
        <v>-17445</v>
      </c>
      <c r="I17" s="455">
        <v>-14457</v>
      </c>
    </row>
    <row r="18" spans="2:9" ht="20.1" customHeight="1">
      <c r="B18" s="150" t="s">
        <v>582</v>
      </c>
      <c r="C18" s="651">
        <v>-21</v>
      </c>
      <c r="D18" s="468">
        <v>-245</v>
      </c>
      <c r="E18" s="468">
        <v>-1189</v>
      </c>
      <c r="F18" s="468">
        <v>-1143</v>
      </c>
      <c r="G18" s="468">
        <v>-223</v>
      </c>
      <c r="H18" s="455">
        <v>-822</v>
      </c>
      <c r="I18" s="455">
        <v>-27</v>
      </c>
    </row>
    <row r="19" spans="2:9" ht="20.1" customHeight="1">
      <c r="B19" s="150" t="s">
        <v>581</v>
      </c>
      <c r="C19" s="651">
        <v>-1756</v>
      </c>
      <c r="D19" s="468">
        <v>-1152</v>
      </c>
      <c r="E19" s="468">
        <v>-6299</v>
      </c>
      <c r="F19" s="468">
        <v>-867</v>
      </c>
      <c r="G19" s="468">
        <v>-558</v>
      </c>
      <c r="H19" s="455">
        <v>-612</v>
      </c>
      <c r="I19" s="455">
        <v>-481</v>
      </c>
    </row>
    <row r="20" spans="2:9" ht="20.1" customHeight="1">
      <c r="B20" s="391" t="s">
        <v>580</v>
      </c>
      <c r="C20" s="650">
        <v>-2906</v>
      </c>
      <c r="D20" s="466">
        <v>-2504</v>
      </c>
      <c r="E20" s="466">
        <v>-1687</v>
      </c>
      <c r="F20" s="466">
        <v>-1253</v>
      </c>
      <c r="G20" s="466">
        <v>-1311</v>
      </c>
      <c r="H20" s="452">
        <v>-1183</v>
      </c>
      <c r="I20" s="452">
        <v>-1099</v>
      </c>
    </row>
    <row r="21" spans="2:9" ht="20.1" customHeight="1">
      <c r="B21" s="560" t="s">
        <v>579</v>
      </c>
      <c r="C21" s="699">
        <v>-34431</v>
      </c>
      <c r="D21" s="535">
        <v>-29475</v>
      </c>
      <c r="E21" s="535">
        <v>-34161</v>
      </c>
      <c r="F21" s="535">
        <v>-21573</v>
      </c>
      <c r="G21" s="535">
        <v>-18619</v>
      </c>
      <c r="H21" s="698">
        <v>-20062</v>
      </c>
      <c r="I21" s="698">
        <v>-16065</v>
      </c>
    </row>
    <row r="22" spans="2:9" ht="20.1" customHeight="1">
      <c r="B22" s="150" t="s">
        <v>578</v>
      </c>
      <c r="C22" s="634" t="s">
        <v>597</v>
      </c>
      <c r="D22" s="513">
        <v>1822</v>
      </c>
      <c r="E22" s="513">
        <v>2003</v>
      </c>
      <c r="F22" s="513">
        <v>2034</v>
      </c>
      <c r="G22" s="513">
        <v>192</v>
      </c>
      <c r="H22" s="489">
        <v>191</v>
      </c>
      <c r="I22" s="489">
        <v>780</v>
      </c>
    </row>
    <row r="23" spans="2:9" ht="20.1" customHeight="1">
      <c r="B23" s="150" t="s">
        <v>576</v>
      </c>
      <c r="C23" s="634">
        <v>2654</v>
      </c>
      <c r="D23" s="513">
        <v>452</v>
      </c>
      <c r="E23" s="513">
        <v>800</v>
      </c>
      <c r="F23" s="513">
        <v>411</v>
      </c>
      <c r="G23" s="513" t="s">
        <v>199</v>
      </c>
      <c r="H23" s="489">
        <v>129</v>
      </c>
      <c r="I23" s="489">
        <v>7</v>
      </c>
    </row>
    <row r="24" spans="2:9" ht="20.1" customHeight="1">
      <c r="B24" s="150" t="s">
        <v>575</v>
      </c>
      <c r="C24" s="634">
        <v>330</v>
      </c>
      <c r="D24" s="513">
        <v>3618</v>
      </c>
      <c r="E24" s="513">
        <v>7922</v>
      </c>
      <c r="F24" s="513">
        <v>2132</v>
      </c>
      <c r="G24" s="513">
        <v>3522</v>
      </c>
      <c r="H24" s="489">
        <v>1813</v>
      </c>
      <c r="I24" s="489">
        <v>722</v>
      </c>
    </row>
    <row r="25" spans="2:9" ht="20.1" customHeight="1">
      <c r="B25" s="391" t="s">
        <v>574</v>
      </c>
      <c r="C25" s="632">
        <v>1649</v>
      </c>
      <c r="D25" s="611">
        <v>1651</v>
      </c>
      <c r="E25" s="611">
        <v>1215</v>
      </c>
      <c r="F25" s="611">
        <v>1145</v>
      </c>
      <c r="G25" s="611">
        <v>583</v>
      </c>
      <c r="H25" s="486">
        <v>1668</v>
      </c>
      <c r="I25" s="486">
        <v>624</v>
      </c>
    </row>
    <row r="26" spans="2:9" ht="20.1" customHeight="1">
      <c r="B26" s="560" t="s">
        <v>573</v>
      </c>
      <c r="C26" s="535">
        <v>6399</v>
      </c>
      <c r="D26" s="535">
        <v>7543</v>
      </c>
      <c r="E26" s="535">
        <v>11940</v>
      </c>
      <c r="F26" s="535">
        <v>5722</v>
      </c>
      <c r="G26" s="535">
        <v>4297</v>
      </c>
      <c r="H26" s="698">
        <v>3802</v>
      </c>
      <c r="I26" s="698">
        <v>2132</v>
      </c>
    </row>
    <row r="27" spans="2:9" ht="20.1" customHeight="1">
      <c r="B27" s="559" t="s">
        <v>572</v>
      </c>
      <c r="C27" s="532">
        <v>-28032</v>
      </c>
      <c r="D27" s="532">
        <v>-21932</v>
      </c>
      <c r="E27" s="532">
        <v>-22221</v>
      </c>
      <c r="F27" s="532">
        <v>-15851</v>
      </c>
      <c r="G27" s="532">
        <v>-14322</v>
      </c>
      <c r="H27" s="702">
        <v>-16260</v>
      </c>
      <c r="I27" s="702">
        <v>-13933</v>
      </c>
    </row>
    <row r="28" spans="2:9" ht="20.1" customHeight="1">
      <c r="B28" s="351" t="s">
        <v>596</v>
      </c>
      <c r="C28" s="651"/>
      <c r="D28" s="468"/>
      <c r="E28" s="468"/>
      <c r="F28" s="468"/>
      <c r="G28" s="468"/>
      <c r="H28" s="455" t="s">
        <v>269</v>
      </c>
      <c r="I28" s="455" t="s">
        <v>269</v>
      </c>
    </row>
    <row r="29" spans="2:9" ht="20.1" customHeight="1">
      <c r="B29" s="150" t="s">
        <v>571</v>
      </c>
      <c r="C29" s="634"/>
      <c r="D29" s="513"/>
      <c r="E29" s="513"/>
      <c r="F29" s="513"/>
      <c r="G29" s="513"/>
      <c r="H29" s="489"/>
      <c r="I29" s="489"/>
    </row>
    <row r="30" spans="2:9" ht="20.1" customHeight="1">
      <c r="B30" s="150" t="s">
        <v>570</v>
      </c>
      <c r="C30" s="634">
        <v>485</v>
      </c>
      <c r="D30" s="513">
        <v>41</v>
      </c>
      <c r="E30" s="513">
        <v>670</v>
      </c>
      <c r="F30" s="513">
        <v>54</v>
      </c>
      <c r="G30" s="513">
        <v>57</v>
      </c>
      <c r="H30" s="489">
        <v>385</v>
      </c>
      <c r="I30" s="489">
        <v>122</v>
      </c>
    </row>
    <row r="31" spans="2:9" ht="20.1" customHeight="1">
      <c r="B31" s="150" t="s">
        <v>569</v>
      </c>
      <c r="C31" s="634">
        <v>-238</v>
      </c>
      <c r="D31" s="513">
        <v>-88</v>
      </c>
      <c r="E31" s="513" t="s">
        <v>199</v>
      </c>
      <c r="F31" s="513">
        <v>65</v>
      </c>
      <c r="G31" s="513">
        <v>31</v>
      </c>
      <c r="H31" s="489">
        <v>-1749</v>
      </c>
      <c r="I31" s="489">
        <v>-2091</v>
      </c>
    </row>
    <row r="32" spans="2:9" ht="20.1" customHeight="1">
      <c r="B32" s="150" t="s">
        <v>565</v>
      </c>
      <c r="C32" s="701" t="s">
        <v>199</v>
      </c>
      <c r="D32" s="700" t="s">
        <v>199</v>
      </c>
      <c r="E32" s="700" t="s">
        <v>199</v>
      </c>
      <c r="F32" s="700" t="s">
        <v>199</v>
      </c>
      <c r="G32" s="700" t="s">
        <v>199</v>
      </c>
      <c r="H32" s="489">
        <v>-6</v>
      </c>
      <c r="I32" s="489">
        <v>3</v>
      </c>
    </row>
    <row r="33" spans="2:9" ht="20.1" customHeight="1">
      <c r="B33" s="150" t="s">
        <v>568</v>
      </c>
      <c r="C33" s="701" t="s">
        <v>199</v>
      </c>
      <c r="D33" s="700" t="s">
        <v>199</v>
      </c>
      <c r="E33" s="700" t="s">
        <v>199</v>
      </c>
      <c r="F33" s="700" t="s">
        <v>199</v>
      </c>
      <c r="G33" s="700" t="s">
        <v>199</v>
      </c>
      <c r="H33" s="489" t="s">
        <v>199</v>
      </c>
      <c r="I33" s="489" t="s">
        <v>199</v>
      </c>
    </row>
    <row r="34" spans="2:9" ht="20.1" customHeight="1">
      <c r="B34" s="150" t="s">
        <v>567</v>
      </c>
      <c r="C34" s="634"/>
      <c r="D34" s="513"/>
      <c r="E34" s="513"/>
      <c r="F34" s="513"/>
      <c r="G34" s="513"/>
      <c r="H34" s="489"/>
      <c r="I34" s="489"/>
    </row>
    <row r="35" spans="2:9" ht="20.1" customHeight="1">
      <c r="B35" s="150" t="s">
        <v>566</v>
      </c>
      <c r="C35" s="634">
        <v>-7128</v>
      </c>
      <c r="D35" s="513">
        <v>-6660</v>
      </c>
      <c r="E35" s="513">
        <v>-7155</v>
      </c>
      <c r="F35" s="513">
        <v>-6758</v>
      </c>
      <c r="G35" s="513">
        <v>-7094</v>
      </c>
      <c r="H35" s="489">
        <v>-7273</v>
      </c>
      <c r="I35" s="489">
        <v>-6181</v>
      </c>
    </row>
    <row r="36" spans="2:9" ht="20.1" customHeight="1">
      <c r="B36" s="150" t="s">
        <v>565</v>
      </c>
      <c r="C36" s="634">
        <v>-156</v>
      </c>
      <c r="D36" s="513">
        <v>-133</v>
      </c>
      <c r="E36" s="513">
        <v>-239</v>
      </c>
      <c r="F36" s="513">
        <v>-201</v>
      </c>
      <c r="G36" s="513">
        <v>-264</v>
      </c>
      <c r="H36" s="489">
        <v>-313</v>
      </c>
      <c r="I36" s="489">
        <v>-312</v>
      </c>
    </row>
    <row r="37" spans="2:9" ht="20.1" customHeight="1">
      <c r="B37" s="150" t="s">
        <v>564</v>
      </c>
      <c r="C37" s="634">
        <v>2153</v>
      </c>
      <c r="D37" s="513" t="s">
        <v>199</v>
      </c>
      <c r="E37" s="513">
        <v>-798</v>
      </c>
      <c r="F37" s="513">
        <v>-569</v>
      </c>
      <c r="G37" s="513" t="s">
        <v>199</v>
      </c>
      <c r="H37" s="489" t="s">
        <v>199</v>
      </c>
      <c r="I37" s="489" t="s">
        <v>199</v>
      </c>
    </row>
    <row r="38" spans="2:9" ht="20.1" customHeight="1">
      <c r="B38" s="150" t="s">
        <v>563</v>
      </c>
      <c r="C38" s="634">
        <v>11102</v>
      </c>
      <c r="D38" s="513">
        <v>6780</v>
      </c>
      <c r="E38" s="513">
        <v>5664</v>
      </c>
      <c r="F38" s="513">
        <v>5023</v>
      </c>
      <c r="G38" s="513">
        <v>7702</v>
      </c>
      <c r="H38" s="489">
        <v>4426</v>
      </c>
      <c r="I38" s="489">
        <v>4413</v>
      </c>
    </row>
    <row r="39" spans="2:9" ht="20.1" customHeight="1">
      <c r="B39" s="150" t="s">
        <v>562</v>
      </c>
      <c r="C39" s="634">
        <v>-9037</v>
      </c>
      <c r="D39" s="513">
        <v>-3540</v>
      </c>
      <c r="E39" s="513">
        <v>-5387</v>
      </c>
      <c r="F39" s="513">
        <v>-969</v>
      </c>
      <c r="G39" s="513">
        <v>-4357</v>
      </c>
      <c r="H39" s="489">
        <v>2114</v>
      </c>
      <c r="I39" s="489">
        <v>-3637</v>
      </c>
    </row>
    <row r="40" spans="2:9" ht="20.1" customHeight="1">
      <c r="B40" s="391" t="s">
        <v>561</v>
      </c>
      <c r="C40" s="632">
        <v>1298</v>
      </c>
      <c r="D40" s="611">
        <v>-1217</v>
      </c>
      <c r="E40" s="611">
        <v>1247</v>
      </c>
      <c r="F40" s="611">
        <v>-1083</v>
      </c>
      <c r="G40" s="611">
        <v>-75</v>
      </c>
      <c r="H40" s="486">
        <v>1250</v>
      </c>
      <c r="I40" s="486">
        <v>3104</v>
      </c>
    </row>
    <row r="41" spans="2:9" ht="20.1" customHeight="1">
      <c r="B41" s="560" t="s">
        <v>595</v>
      </c>
      <c r="C41" s="699">
        <v>-1521</v>
      </c>
      <c r="D41" s="535">
        <v>-4817</v>
      </c>
      <c r="E41" s="535">
        <v>-5998</v>
      </c>
      <c r="F41" s="535">
        <v>-4438</v>
      </c>
      <c r="G41" s="535">
        <v>-4000</v>
      </c>
      <c r="H41" s="698">
        <v>-1166</v>
      </c>
      <c r="I41" s="698">
        <v>-4580</v>
      </c>
    </row>
    <row r="42" spans="2:9" ht="20.1" customHeight="1">
      <c r="B42" s="677" t="s">
        <v>560</v>
      </c>
      <c r="C42" s="697">
        <v>-1040</v>
      </c>
      <c r="D42" s="696">
        <v>2109</v>
      </c>
      <c r="E42" s="696">
        <v>-1026</v>
      </c>
      <c r="F42" s="696">
        <v>4227</v>
      </c>
      <c r="G42" s="696">
        <v>-1082</v>
      </c>
      <c r="H42" s="695">
        <v>10032</v>
      </c>
      <c r="I42" s="695">
        <v>5726</v>
      </c>
    </row>
    <row r="43" spans="2:9" ht="20.1" customHeight="1">
      <c r="B43" s="150" t="s">
        <v>559</v>
      </c>
      <c r="C43" s="651">
        <v>831</v>
      </c>
      <c r="D43" s="468">
        <v>153</v>
      </c>
      <c r="E43" s="468">
        <v>-187</v>
      </c>
      <c r="F43" s="468">
        <v>-1667</v>
      </c>
      <c r="G43" s="468">
        <v>735</v>
      </c>
      <c r="H43" s="455">
        <v>-1700</v>
      </c>
      <c r="I43" s="455">
        <v>-194</v>
      </c>
    </row>
    <row r="44" spans="2:9" ht="20.1" customHeight="1">
      <c r="B44" s="391" t="s">
        <v>558</v>
      </c>
      <c r="C44" s="650">
        <v>20409</v>
      </c>
      <c r="D44" s="466">
        <v>18147</v>
      </c>
      <c r="E44" s="466">
        <v>19360</v>
      </c>
      <c r="F44" s="466">
        <v>16800</v>
      </c>
      <c r="G44" s="466">
        <v>17147</v>
      </c>
      <c r="H44" s="452">
        <v>8815</v>
      </c>
      <c r="I44" s="452">
        <v>3283</v>
      </c>
    </row>
    <row r="45" spans="2:9" ht="20.1" customHeight="1">
      <c r="B45" s="465" t="s">
        <v>557</v>
      </c>
      <c r="C45" s="694">
        <v>20200</v>
      </c>
      <c r="D45" s="464">
        <v>20409</v>
      </c>
      <c r="E45" s="464">
        <v>18147</v>
      </c>
      <c r="F45" s="464">
        <v>19360</v>
      </c>
      <c r="G45" s="464">
        <v>16800</v>
      </c>
      <c r="H45" s="463">
        <v>17147</v>
      </c>
      <c r="I45" s="463">
        <v>8815</v>
      </c>
    </row>
    <row r="47" spans="2:9" ht="14.1" customHeight="1">
      <c r="B47" s="1413" t="s">
        <v>594</v>
      </c>
      <c r="C47" s="1415"/>
      <c r="D47" s="1415"/>
      <c r="E47" s="1415"/>
      <c r="F47" s="1415"/>
      <c r="G47" s="1415"/>
      <c r="H47" s="1415"/>
      <c r="I47" s="1415"/>
    </row>
    <row r="48" spans="2:9" ht="46.5" customHeight="1">
      <c r="B48" s="1413" t="s">
        <v>593</v>
      </c>
      <c r="C48" s="1415"/>
      <c r="D48" s="1415"/>
      <c r="E48" s="1415"/>
      <c r="F48" s="1415"/>
      <c r="G48" s="1415"/>
      <c r="H48" s="1415"/>
      <c r="I48" s="1415"/>
    </row>
    <row r="49" ht="20.1" customHeight="1">
      <c r="B49" s="87"/>
    </row>
  </sheetData>
  <mergeCells count="4">
    <mergeCell ref="B2:I2"/>
    <mergeCell ref="C4:I4"/>
    <mergeCell ref="B47:I47"/>
    <mergeCell ref="B48:I48"/>
  </mergeCells>
  <printOptions/>
  <pageMargins left="0.7480314960629921" right="0.7480314960629921" top="0.984251968503937" bottom="0.984251968503937" header="0.5118110236220472" footer="0.5118110236220472"/>
  <pageSetup fitToHeight="1" fitToWidth="1" horizontalDpi="600" verticalDpi="600" orientation="landscape" paperSize="9" scale="46"/>
  <drawing r:id="rId1"/>
</worksheet>
</file>

<file path=xl/worksheets/sheet31.xml><?xml version="1.0" encoding="utf-8"?>
<worksheet xmlns="http://schemas.openxmlformats.org/spreadsheetml/2006/main" xmlns:r="http://schemas.openxmlformats.org/officeDocument/2006/relationships">
  <sheetPr>
    <tabColor theme="4"/>
    <pageSetUpPr fitToPage="1"/>
  </sheetPr>
  <dimension ref="B2:M40"/>
  <sheetViews>
    <sheetView showGridLines="0" workbookViewId="0" topLeftCell="A1">
      <selection activeCell="B2" sqref="B2:E2"/>
    </sheetView>
  </sheetViews>
  <sheetFormatPr defaultColWidth="10.875" defaultRowHeight="19.5" customHeight="1"/>
  <cols>
    <col min="1" max="1" width="5.50390625" style="9" customWidth="1"/>
    <col min="2" max="2" width="26.125" style="9" customWidth="1"/>
    <col min="3" max="13" width="10.50390625" style="9" customWidth="1"/>
    <col min="14" max="16384" width="10.875" style="9" customWidth="1"/>
  </cols>
  <sheetData>
    <row r="2" spans="2:5" ht="20.1" customHeight="1">
      <c r="B2" s="1392" t="str">
        <f>UPPER("Cash flows from operating activities")</f>
        <v>CASH FLOWS FROM OPERATING ACTIVITIES</v>
      </c>
      <c r="C2" s="1392"/>
      <c r="D2" s="1392"/>
      <c r="E2" s="1392"/>
    </row>
    <row r="3" ht="20.1" customHeight="1">
      <c r="B3" s="10"/>
    </row>
    <row r="4" spans="2:5" ht="20.1" customHeight="1">
      <c r="B4" s="710" t="s">
        <v>196</v>
      </c>
      <c r="C4" s="668">
        <v>2013</v>
      </c>
      <c r="D4" s="668">
        <v>2012</v>
      </c>
      <c r="E4" s="49">
        <v>2011</v>
      </c>
    </row>
    <row r="5" spans="2:5" ht="20.1" customHeight="1">
      <c r="B5" s="351" t="s">
        <v>600</v>
      </c>
      <c r="C5" s="408"/>
      <c r="D5" s="597"/>
      <c r="E5" s="595"/>
    </row>
    <row r="6" spans="2:5" ht="20.1" customHeight="1">
      <c r="B6" s="150" t="s">
        <v>180</v>
      </c>
      <c r="C6" s="469">
        <v>16457</v>
      </c>
      <c r="D6" s="468">
        <v>18950</v>
      </c>
      <c r="E6" s="455">
        <v>17044</v>
      </c>
    </row>
    <row r="7" spans="2:5" ht="20.1" customHeight="1">
      <c r="B7" s="150" t="s">
        <v>194</v>
      </c>
      <c r="C7" s="469">
        <v>3211</v>
      </c>
      <c r="D7" s="468">
        <v>2127</v>
      </c>
      <c r="E7" s="455">
        <v>2146</v>
      </c>
    </row>
    <row r="8" spans="2:5" ht="20.1" customHeight="1">
      <c r="B8" s="150" t="s">
        <v>193</v>
      </c>
      <c r="C8" s="469">
        <v>1926</v>
      </c>
      <c r="D8" s="468">
        <v>1132</v>
      </c>
      <c r="E8" s="455">
        <v>541</v>
      </c>
    </row>
    <row r="9" spans="2:5" ht="20.1" customHeight="1">
      <c r="B9" s="391" t="s">
        <v>352</v>
      </c>
      <c r="C9" s="467">
        <v>-121</v>
      </c>
      <c r="D9" s="466">
        <v>253</v>
      </c>
      <c r="E9" s="452">
        <v>-195</v>
      </c>
    </row>
    <row r="10" spans="2:5" ht="20.1" customHeight="1">
      <c r="B10" s="465" t="s">
        <v>344</v>
      </c>
      <c r="C10" s="464">
        <v>21473</v>
      </c>
      <c r="D10" s="464">
        <v>22462</v>
      </c>
      <c r="E10" s="463">
        <v>19536</v>
      </c>
    </row>
    <row r="11" spans="3:13" ht="20.1" customHeight="1">
      <c r="C11" s="577"/>
      <c r="D11" s="577"/>
      <c r="E11" s="577"/>
      <c r="F11" s="577"/>
      <c r="G11" s="577"/>
      <c r="H11" s="577"/>
      <c r="I11" s="577"/>
      <c r="J11" s="577"/>
      <c r="K11" s="577"/>
      <c r="L11" s="577"/>
      <c r="M11" s="577"/>
    </row>
    <row r="12" spans="2:13" ht="20.1" customHeight="1">
      <c r="B12" s="52" t="s">
        <v>190</v>
      </c>
      <c r="C12" s="1416" t="s">
        <v>149</v>
      </c>
      <c r="D12" s="1416"/>
      <c r="E12" s="1416"/>
      <c r="J12" s="577"/>
      <c r="K12" s="577"/>
      <c r="L12" s="577"/>
      <c r="M12" s="577"/>
    </row>
    <row r="13" spans="2:13" ht="20.1" customHeight="1">
      <c r="B13" s="50"/>
      <c r="C13" s="668" t="s">
        <v>599</v>
      </c>
      <c r="D13" s="438">
        <v>2012</v>
      </c>
      <c r="E13" s="438">
        <v>2011</v>
      </c>
      <c r="J13" s="577"/>
      <c r="K13" s="577"/>
      <c r="L13" s="577"/>
      <c r="M13" s="577"/>
    </row>
    <row r="14" spans="2:13" ht="20.1" customHeight="1">
      <c r="B14" s="150" t="s">
        <v>180</v>
      </c>
      <c r="C14" s="469">
        <v>21857</v>
      </c>
      <c r="D14" s="709">
        <v>24354</v>
      </c>
      <c r="E14" s="708">
        <v>23724</v>
      </c>
      <c r="J14" s="577"/>
      <c r="K14" s="577"/>
      <c r="L14" s="577"/>
      <c r="M14" s="577"/>
    </row>
    <row r="15" spans="2:13" ht="20.1" customHeight="1">
      <c r="B15" s="150" t="s">
        <v>194</v>
      </c>
      <c r="C15" s="469">
        <v>4260</v>
      </c>
      <c r="D15" s="468">
        <v>2726</v>
      </c>
      <c r="E15" s="455">
        <v>2987</v>
      </c>
      <c r="J15" s="577"/>
      <c r="K15" s="577"/>
      <c r="L15" s="577"/>
      <c r="M15" s="577"/>
    </row>
    <row r="16" spans="2:13" ht="20.1" customHeight="1">
      <c r="B16" s="150" t="s">
        <v>193</v>
      </c>
      <c r="C16" s="469">
        <v>2557</v>
      </c>
      <c r="D16" s="468">
        <v>1456</v>
      </c>
      <c r="E16" s="455">
        <v>753</v>
      </c>
      <c r="J16" s="577"/>
      <c r="K16" s="577"/>
      <c r="L16" s="577"/>
      <c r="M16" s="577"/>
    </row>
    <row r="17" spans="2:13" ht="20.1" customHeight="1">
      <c r="B17" s="391" t="s">
        <v>352</v>
      </c>
      <c r="C17" s="469">
        <v>-161</v>
      </c>
      <c r="D17" s="466">
        <v>322</v>
      </c>
      <c r="E17" s="452">
        <v>-271</v>
      </c>
      <c r="J17" s="577"/>
      <c r="K17" s="577"/>
      <c r="L17" s="577"/>
      <c r="M17" s="577"/>
    </row>
    <row r="18" spans="2:13" ht="20.1" customHeight="1">
      <c r="B18" s="465" t="s">
        <v>344</v>
      </c>
      <c r="C18" s="464">
        <v>28513</v>
      </c>
      <c r="D18" s="464">
        <v>28858</v>
      </c>
      <c r="E18" s="463">
        <v>27193</v>
      </c>
      <c r="J18" s="577"/>
      <c r="K18" s="577"/>
      <c r="L18" s="577"/>
      <c r="M18" s="577"/>
    </row>
    <row r="20" spans="2:5" ht="20.1" customHeight="1">
      <c r="B20" s="1396" t="s">
        <v>160</v>
      </c>
      <c r="C20" s="1396"/>
      <c r="D20" s="1396"/>
      <c r="E20" s="1396"/>
    </row>
    <row r="23" spans="2:5" ht="20.1" customHeight="1">
      <c r="B23" s="1392"/>
      <c r="C23" s="1392"/>
      <c r="D23" s="1392"/>
      <c r="E23" s="1392"/>
    </row>
    <row r="39" spans="2:5" ht="14.1" customHeight="1">
      <c r="B39" s="1396"/>
      <c r="C39" s="1396"/>
      <c r="D39" s="1396"/>
      <c r="E39" s="1396"/>
    </row>
    <row r="40" spans="2:5" ht="20.1" customHeight="1">
      <c r="B40" s="1396"/>
      <c r="C40" s="1396"/>
      <c r="D40" s="1396"/>
      <c r="E40" s="1396"/>
    </row>
  </sheetData>
  <mergeCells count="6">
    <mergeCell ref="B40:E40"/>
    <mergeCell ref="B2:E2"/>
    <mergeCell ref="C12:E12"/>
    <mergeCell ref="B20:E20"/>
    <mergeCell ref="B23:E23"/>
    <mergeCell ref="B39:E39"/>
  </mergeCells>
  <printOptions/>
  <pageMargins left="0.75" right="0.75" top="1" bottom="1" header="0.5" footer="0.5"/>
  <pageSetup fitToHeight="1" fitToWidth="1" horizontalDpi="600" verticalDpi="600" orientation="portrait" paperSize="9" scale="88"/>
  <drawing r:id="rId1"/>
</worksheet>
</file>

<file path=xl/worksheets/sheet32.xml><?xml version="1.0" encoding="utf-8"?>
<worksheet xmlns="http://schemas.openxmlformats.org/spreadsheetml/2006/main" xmlns:r="http://schemas.openxmlformats.org/officeDocument/2006/relationships">
  <sheetPr>
    <tabColor theme="4"/>
    <pageSetUpPr fitToPage="1"/>
  </sheetPr>
  <dimension ref="B2:M32"/>
  <sheetViews>
    <sheetView showGridLines="0" workbookViewId="0" topLeftCell="A1">
      <selection activeCell="C5" sqref="C5"/>
    </sheetView>
  </sheetViews>
  <sheetFormatPr defaultColWidth="10.875" defaultRowHeight="19.5" customHeight="1"/>
  <cols>
    <col min="1" max="1" width="5.50390625" style="9" customWidth="1"/>
    <col min="2" max="2" width="26.125" style="9" customWidth="1"/>
    <col min="3" max="14" width="10.50390625" style="9" customWidth="1"/>
    <col min="15" max="16384" width="10.875" style="9" customWidth="1"/>
  </cols>
  <sheetData>
    <row r="2" spans="2:6" ht="20.1" customHeight="1">
      <c r="B2" s="1392" t="s">
        <v>603</v>
      </c>
      <c r="C2" s="1392"/>
      <c r="D2" s="1392"/>
      <c r="E2" s="1392"/>
      <c r="F2" s="1392"/>
    </row>
    <row r="3" ht="20.1" customHeight="1">
      <c r="B3" s="10"/>
    </row>
    <row r="4" spans="2:6" ht="20.1" customHeight="1">
      <c r="B4" s="117" t="s">
        <v>358</v>
      </c>
      <c r="C4" s="1406" t="s">
        <v>149</v>
      </c>
      <c r="D4" s="1406"/>
      <c r="E4" s="1406"/>
      <c r="F4" s="1406"/>
    </row>
    <row r="5" spans="3:6" ht="20.1" customHeight="1">
      <c r="C5" s="48" t="s">
        <v>357</v>
      </c>
      <c r="D5" s="49">
        <v>2013</v>
      </c>
      <c r="E5" s="49">
        <v>2012</v>
      </c>
      <c r="F5" s="49">
        <v>2011</v>
      </c>
    </row>
    <row r="6" spans="2:6" ht="20.1" customHeight="1">
      <c r="B6" s="50"/>
      <c r="C6" s="472" t="s">
        <v>459</v>
      </c>
      <c r="D6" s="471" t="s">
        <v>355</v>
      </c>
      <c r="E6" s="471" t="s">
        <v>355</v>
      </c>
      <c r="F6" s="471" t="s">
        <v>355</v>
      </c>
    </row>
    <row r="7" spans="2:6" ht="20.1" customHeight="1">
      <c r="B7" s="351" t="s">
        <v>600</v>
      </c>
      <c r="C7" s="713"/>
      <c r="D7" s="713"/>
      <c r="E7" s="712"/>
      <c r="F7" s="714"/>
    </row>
    <row r="8" spans="2:6" ht="20.1" customHeight="1">
      <c r="B8" s="150" t="s">
        <v>180</v>
      </c>
      <c r="C8" s="479">
        <v>29750</v>
      </c>
      <c r="D8" s="479">
        <v>22396</v>
      </c>
      <c r="E8" s="478">
        <v>19618</v>
      </c>
      <c r="F8" s="455">
        <v>20662</v>
      </c>
    </row>
    <row r="9" spans="2:6" ht="20.1" customHeight="1">
      <c r="B9" s="150" t="s">
        <v>194</v>
      </c>
      <c r="C9" s="479">
        <v>2708</v>
      </c>
      <c r="D9" s="479">
        <v>2039</v>
      </c>
      <c r="E9" s="478">
        <v>1944</v>
      </c>
      <c r="F9" s="455">
        <v>1910</v>
      </c>
    </row>
    <row r="10" spans="2:6" ht="20.1" customHeight="1">
      <c r="B10" s="150" t="s">
        <v>193</v>
      </c>
      <c r="C10" s="479">
        <v>1814</v>
      </c>
      <c r="D10" s="479">
        <v>1365</v>
      </c>
      <c r="E10" s="478">
        <v>1301</v>
      </c>
      <c r="F10" s="455">
        <v>1834</v>
      </c>
    </row>
    <row r="11" spans="2:6" ht="20.1" customHeight="1">
      <c r="B11" s="391" t="s">
        <v>352</v>
      </c>
      <c r="C11" s="477">
        <v>159</v>
      </c>
      <c r="D11" s="477">
        <v>122</v>
      </c>
      <c r="E11" s="476">
        <v>80</v>
      </c>
      <c r="F11" s="452">
        <v>135</v>
      </c>
    </row>
    <row r="12" spans="2:6" ht="20.1" customHeight="1">
      <c r="B12" s="465" t="s">
        <v>344</v>
      </c>
      <c r="C12" s="463">
        <v>34431</v>
      </c>
      <c r="D12" s="463">
        <v>25922</v>
      </c>
      <c r="E12" s="463">
        <v>22943</v>
      </c>
      <c r="F12" s="463">
        <v>24541</v>
      </c>
    </row>
    <row r="13" spans="2:6" ht="20.1" customHeight="1">
      <c r="B13" s="351" t="s">
        <v>602</v>
      </c>
      <c r="C13" s="713"/>
      <c r="D13" s="713"/>
      <c r="E13" s="712"/>
      <c r="F13" s="455"/>
    </row>
    <row r="14" spans="2:6" ht="20.1" customHeight="1">
      <c r="B14" s="150" t="s">
        <v>349</v>
      </c>
      <c r="C14" s="479">
        <v>1772</v>
      </c>
      <c r="D14" s="479">
        <v>1335</v>
      </c>
      <c r="E14" s="478">
        <v>1589</v>
      </c>
      <c r="F14" s="455">
        <v>1530</v>
      </c>
    </row>
    <row r="15" spans="2:6" ht="20.1" customHeight="1">
      <c r="B15" s="150" t="s">
        <v>348</v>
      </c>
      <c r="C15" s="479">
        <v>6289</v>
      </c>
      <c r="D15" s="479">
        <v>4736</v>
      </c>
      <c r="E15" s="478">
        <v>4406</v>
      </c>
      <c r="F15" s="455">
        <v>3802</v>
      </c>
    </row>
    <row r="16" spans="2:6" ht="20.1" customHeight="1">
      <c r="B16" s="150" t="s">
        <v>347</v>
      </c>
      <c r="C16" s="479">
        <v>4157</v>
      </c>
      <c r="D16" s="479">
        <v>3130</v>
      </c>
      <c r="E16" s="478">
        <v>3148</v>
      </c>
      <c r="F16" s="455">
        <v>5245</v>
      </c>
    </row>
    <row r="17" spans="2:6" ht="20.1" customHeight="1">
      <c r="B17" s="150" t="s">
        <v>346</v>
      </c>
      <c r="C17" s="479">
        <v>10705</v>
      </c>
      <c r="D17" s="479">
        <v>8060</v>
      </c>
      <c r="E17" s="478">
        <v>7274</v>
      </c>
      <c r="F17" s="455">
        <v>5264</v>
      </c>
    </row>
    <row r="18" spans="2:6" ht="20.1" customHeight="1">
      <c r="B18" s="391" t="s">
        <v>345</v>
      </c>
      <c r="C18" s="477">
        <v>11508</v>
      </c>
      <c r="D18" s="477">
        <v>8661</v>
      </c>
      <c r="E18" s="476">
        <v>6526</v>
      </c>
      <c r="F18" s="452">
        <v>8700</v>
      </c>
    </row>
    <row r="19" spans="2:6" ht="20.1" customHeight="1">
      <c r="B19" s="465" t="s">
        <v>344</v>
      </c>
      <c r="C19" s="463">
        <v>34431</v>
      </c>
      <c r="D19" s="463">
        <v>25922</v>
      </c>
      <c r="E19" s="463">
        <v>22943</v>
      </c>
      <c r="F19" s="463">
        <v>24541</v>
      </c>
    </row>
    <row r="21" spans="2:6" ht="12.75" customHeight="1">
      <c r="B21" s="1396" t="s">
        <v>601</v>
      </c>
      <c r="C21" s="1396"/>
      <c r="D21" s="1396"/>
      <c r="E21" s="1396"/>
      <c r="F21" s="1396"/>
    </row>
    <row r="22" spans="2:6" ht="20.1" customHeight="1">
      <c r="B22" s="1396" t="s">
        <v>457</v>
      </c>
      <c r="C22" s="1396"/>
      <c r="D22" s="1396"/>
      <c r="E22" s="1396"/>
      <c r="F22" s="1396"/>
    </row>
    <row r="23" ht="20.1" customHeight="1">
      <c r="G23" s="10"/>
    </row>
    <row r="25" spans="2:13" ht="20.1" customHeight="1">
      <c r="B25" s="1392"/>
      <c r="C25" s="1392"/>
      <c r="D25" s="1392"/>
      <c r="E25" s="1392"/>
      <c r="F25" s="1392"/>
      <c r="G25" s="1392"/>
      <c r="H25" s="1392"/>
      <c r="I25" s="1392"/>
      <c r="J25" s="1392"/>
      <c r="K25" s="1392"/>
      <c r="L25" s="1392"/>
      <c r="M25" s="1392"/>
    </row>
    <row r="26" ht="20.1" customHeight="1">
      <c r="H26" s="241"/>
    </row>
    <row r="31" ht="20.1" customHeight="1">
      <c r="G31" s="711"/>
    </row>
    <row r="32" ht="20.1" customHeight="1">
      <c r="G32" s="241"/>
    </row>
  </sheetData>
  <mergeCells count="6">
    <mergeCell ref="G25:M25"/>
    <mergeCell ref="B2:F2"/>
    <mergeCell ref="C4:F4"/>
    <mergeCell ref="B21:F21"/>
    <mergeCell ref="B22:F22"/>
    <mergeCell ref="B25:F25"/>
  </mergeCells>
  <printOptions/>
  <pageMargins left="0.7500000000000001" right="0.7500000000000001" top="1" bottom="1" header="0.5" footer="0.5"/>
  <pageSetup fitToHeight="1" fitToWidth="1" horizontalDpi="600" verticalDpi="600" orientation="portrait" paperSize="9" scale="54"/>
  <ignoredErrors>
    <ignoredError sqref="C5" numberStoredAsText="1"/>
  </ignoredErrors>
  <drawing r:id="rId1"/>
</worksheet>
</file>

<file path=xl/worksheets/sheet33.xml><?xml version="1.0" encoding="utf-8"?>
<worksheet xmlns="http://schemas.openxmlformats.org/spreadsheetml/2006/main" xmlns:r="http://schemas.openxmlformats.org/officeDocument/2006/relationships">
  <sheetPr>
    <tabColor theme="4"/>
    <pageSetUpPr fitToPage="1"/>
  </sheetPr>
  <dimension ref="B2:F13"/>
  <sheetViews>
    <sheetView showGridLines="0" workbookViewId="0" topLeftCell="A1">
      <selection activeCell="C5" sqref="C5"/>
    </sheetView>
  </sheetViews>
  <sheetFormatPr defaultColWidth="10.875" defaultRowHeight="19.5" customHeight="1"/>
  <cols>
    <col min="1" max="1" width="5.50390625" style="9" customWidth="1"/>
    <col min="2" max="2" width="26.125" style="9" customWidth="1"/>
    <col min="3" max="14" width="10.50390625" style="9" customWidth="1"/>
    <col min="15" max="16384" width="10.875" style="9" customWidth="1"/>
  </cols>
  <sheetData>
    <row r="2" spans="2:6" ht="20.1" customHeight="1">
      <c r="B2" s="1392" t="str">
        <f>UPPER("Divestments by business segment")</f>
        <v>DIVESTMENTS BY BUSINESS SEGMENT</v>
      </c>
      <c r="C2" s="1392"/>
      <c r="D2" s="1392"/>
      <c r="E2" s="1392"/>
      <c r="F2" s="1392"/>
    </row>
    <row r="3" ht="20.1" customHeight="1">
      <c r="B3" s="10"/>
    </row>
    <row r="4" spans="2:6" ht="20.1" customHeight="1">
      <c r="B4" s="52" t="s">
        <v>358</v>
      </c>
      <c r="C4" s="1406" t="s">
        <v>149</v>
      </c>
      <c r="D4" s="1406"/>
      <c r="E4" s="1406"/>
      <c r="F4" s="1406"/>
    </row>
    <row r="5" spans="3:6" ht="20.1" customHeight="1">
      <c r="C5" s="48" t="s">
        <v>357</v>
      </c>
      <c r="D5" s="49">
        <v>2013</v>
      </c>
      <c r="E5" s="49">
        <v>2012</v>
      </c>
      <c r="F5" s="49">
        <v>2011</v>
      </c>
    </row>
    <row r="6" spans="2:6" ht="20.1" customHeight="1">
      <c r="B6" s="50"/>
      <c r="C6" s="472" t="s">
        <v>356</v>
      </c>
      <c r="D6" s="471" t="s">
        <v>355</v>
      </c>
      <c r="E6" s="471" t="s">
        <v>355</v>
      </c>
      <c r="F6" s="471" t="s">
        <v>355</v>
      </c>
    </row>
    <row r="7" spans="2:6" ht="20.1" customHeight="1">
      <c r="B7" s="150" t="s">
        <v>180</v>
      </c>
      <c r="C7" s="479">
        <v>5786</v>
      </c>
      <c r="D7" s="479">
        <v>4353</v>
      </c>
      <c r="E7" s="478">
        <v>2798</v>
      </c>
      <c r="F7" s="455">
        <v>2591</v>
      </c>
    </row>
    <row r="8" spans="2:6" ht="20.1" customHeight="1">
      <c r="B8" s="150" t="s">
        <v>194</v>
      </c>
      <c r="C8" s="479">
        <v>365</v>
      </c>
      <c r="D8" s="479">
        <v>275</v>
      </c>
      <c r="E8" s="478">
        <v>304</v>
      </c>
      <c r="F8" s="455">
        <v>2509</v>
      </c>
    </row>
    <row r="9" spans="2:6" ht="20.1" customHeight="1">
      <c r="B9" s="150" t="s">
        <v>193</v>
      </c>
      <c r="C9" s="479">
        <v>186</v>
      </c>
      <c r="D9" s="479">
        <v>141</v>
      </c>
      <c r="E9" s="478">
        <v>152</v>
      </c>
      <c r="F9" s="455">
        <v>1955</v>
      </c>
    </row>
    <row r="10" spans="2:6" ht="20.1" customHeight="1">
      <c r="B10" s="391" t="s">
        <v>352</v>
      </c>
      <c r="C10" s="477">
        <v>62</v>
      </c>
      <c r="D10" s="477">
        <v>45</v>
      </c>
      <c r="E10" s="476">
        <v>2617</v>
      </c>
      <c r="F10" s="452">
        <v>1523</v>
      </c>
    </row>
    <row r="11" spans="2:6" ht="20.1" customHeight="1">
      <c r="B11" s="715" t="s">
        <v>344</v>
      </c>
      <c r="C11" s="704">
        <v>6399</v>
      </c>
      <c r="D11" s="704">
        <v>4814</v>
      </c>
      <c r="E11" s="704">
        <v>5871</v>
      </c>
      <c r="F11" s="704">
        <v>8578</v>
      </c>
    </row>
    <row r="13" spans="2:6" ht="20.1" customHeight="1">
      <c r="B13" s="1396" t="s">
        <v>160</v>
      </c>
      <c r="C13" s="1396"/>
      <c r="D13" s="1396"/>
      <c r="E13" s="1396"/>
      <c r="F13" s="1396"/>
    </row>
  </sheetData>
  <mergeCells count="3">
    <mergeCell ref="B2:F2"/>
    <mergeCell ref="C4:F4"/>
    <mergeCell ref="B13:F13"/>
  </mergeCells>
  <printOptions/>
  <pageMargins left="0.7500000000000001" right="0.7500000000000001" top="1" bottom="1" header="0.5" footer="0.5"/>
  <pageSetup fitToHeight="1" fitToWidth="1" horizontalDpi="600" verticalDpi="600" orientation="portrait" paperSize="9"/>
  <ignoredErrors>
    <ignoredError sqref="C5" numberStoredAsText="1"/>
  </ignoredErrors>
  <drawing r:id="rId1"/>
</worksheet>
</file>

<file path=xl/worksheets/sheet34.xml><?xml version="1.0" encoding="utf-8"?>
<worksheet xmlns="http://schemas.openxmlformats.org/spreadsheetml/2006/main" xmlns:r="http://schemas.openxmlformats.org/officeDocument/2006/relationships">
  <sheetPr>
    <tabColor theme="4"/>
    <pageSetUpPr fitToPage="1"/>
  </sheetPr>
  <dimension ref="B2:O37"/>
  <sheetViews>
    <sheetView showGridLines="0" zoomScale="93" zoomScaleNormal="93" zoomScalePageLayoutView="85" workbookViewId="0" topLeftCell="A3">
      <selection activeCell="C23" sqref="C23"/>
    </sheetView>
  </sheetViews>
  <sheetFormatPr defaultColWidth="10.875" defaultRowHeight="19.5" customHeight="1"/>
  <cols>
    <col min="1" max="1" width="5.50390625" style="9" customWidth="1"/>
    <col min="2" max="2" width="58.875" style="9" customWidth="1"/>
    <col min="3" max="13" width="11.125" style="9" customWidth="1"/>
    <col min="14" max="16384" width="10.875" style="9" customWidth="1"/>
  </cols>
  <sheetData>
    <row r="2" spans="2:13" ht="20.1" customHeight="1">
      <c r="B2" s="1392" t="s">
        <v>634</v>
      </c>
      <c r="C2" s="1392"/>
      <c r="D2" s="1392"/>
      <c r="E2" s="1392"/>
      <c r="F2" s="1392"/>
      <c r="G2" s="1392"/>
      <c r="H2" s="1392"/>
      <c r="I2" s="1392"/>
      <c r="J2" s="1392"/>
      <c r="K2" s="1392"/>
      <c r="L2" s="1392"/>
      <c r="M2" s="1392"/>
    </row>
    <row r="4" spans="3:13" ht="20.1" customHeight="1">
      <c r="C4" s="1406" t="s">
        <v>149</v>
      </c>
      <c r="D4" s="1406"/>
      <c r="E4" s="1406"/>
      <c r="F4" s="1406"/>
      <c r="G4" s="1406"/>
      <c r="H4" s="1406"/>
      <c r="I4" s="1406"/>
      <c r="J4" s="1406"/>
      <c r="K4" s="1406"/>
      <c r="L4" s="1406"/>
      <c r="M4" s="51" t="s">
        <v>148</v>
      </c>
    </row>
    <row r="5" spans="2:13" ht="20.1" customHeight="1">
      <c r="B5" s="50"/>
      <c r="C5" s="49">
        <v>2013</v>
      </c>
      <c r="D5" s="49">
        <v>2012</v>
      </c>
      <c r="E5" s="49">
        <v>2011</v>
      </c>
      <c r="F5" s="48">
        <v>2010</v>
      </c>
      <c r="G5" s="48">
        <v>2009</v>
      </c>
      <c r="H5" s="48">
        <v>2008</v>
      </c>
      <c r="I5" s="48">
        <v>2007</v>
      </c>
      <c r="J5" s="48">
        <v>2006</v>
      </c>
      <c r="K5" s="48">
        <v>2005</v>
      </c>
      <c r="L5" s="83">
        <v>2004</v>
      </c>
      <c r="M5" s="50">
        <v>2003</v>
      </c>
    </row>
    <row r="6" spans="2:13" ht="20.1" customHeight="1">
      <c r="B6" s="150" t="s">
        <v>633</v>
      </c>
      <c r="C6" s="761">
        <v>2377678160</v>
      </c>
      <c r="D6" s="760">
        <v>2365933146</v>
      </c>
      <c r="E6" s="759">
        <v>2363767313</v>
      </c>
      <c r="F6" s="759">
        <v>2349640931</v>
      </c>
      <c r="G6" s="759">
        <v>2348422884</v>
      </c>
      <c r="H6" s="759">
        <v>2371808074</v>
      </c>
      <c r="I6" s="759">
        <v>2395532097</v>
      </c>
      <c r="J6" s="759">
        <v>2425767953</v>
      </c>
      <c r="K6" s="759">
        <v>2460465184</v>
      </c>
      <c r="L6" s="508">
        <v>2540060432</v>
      </c>
      <c r="M6" s="758">
        <v>2596472944</v>
      </c>
    </row>
    <row r="7" spans="2:13" ht="20.1" customHeight="1">
      <c r="B7" s="150" t="s">
        <v>632</v>
      </c>
      <c r="C7" s="520">
        <v>2271543658.474543</v>
      </c>
      <c r="D7" s="513">
        <v>2266635745</v>
      </c>
      <c r="E7" s="489">
        <v>2256951403</v>
      </c>
      <c r="F7" s="489">
        <v>2244494576</v>
      </c>
      <c r="G7" s="489">
        <v>2237292199</v>
      </c>
      <c r="H7" s="489">
        <v>2246658542</v>
      </c>
      <c r="I7" s="489">
        <v>2274384984</v>
      </c>
      <c r="J7" s="489">
        <v>2312304652</v>
      </c>
      <c r="K7" s="489">
        <v>2362028860</v>
      </c>
      <c r="L7" s="508">
        <v>2426366676</v>
      </c>
      <c r="M7" s="508">
        <v>2540507540</v>
      </c>
    </row>
    <row r="8" spans="2:13" ht="20.1" customHeight="1">
      <c r="B8" s="150" t="s">
        <v>631</v>
      </c>
      <c r="C8" s="520">
        <v>2275897140.9158864</v>
      </c>
      <c r="D8" s="513">
        <v>2270350218</v>
      </c>
      <c r="E8" s="489">
        <v>2263790054</v>
      </c>
      <c r="F8" s="489">
        <v>2249301870</v>
      </c>
      <c r="G8" s="489">
        <v>2243661636</v>
      </c>
      <c r="H8" s="489">
        <v>2235319333</v>
      </c>
      <c r="I8" s="489">
        <v>2265225385</v>
      </c>
      <c r="J8" s="489">
        <v>2285231773</v>
      </c>
      <c r="K8" s="489">
        <v>2344055928</v>
      </c>
      <c r="L8" s="508">
        <v>2390980016</v>
      </c>
      <c r="M8" s="508">
        <v>2500359660</v>
      </c>
    </row>
    <row r="9" spans="2:13" ht="20.1" customHeight="1">
      <c r="B9" s="391" t="s">
        <v>630</v>
      </c>
      <c r="C9" s="519">
        <v>109214448</v>
      </c>
      <c r="D9" s="611">
        <v>108391639</v>
      </c>
      <c r="E9" s="486">
        <v>109554173</v>
      </c>
      <c r="F9" s="486">
        <v>112487679</v>
      </c>
      <c r="G9" s="486">
        <v>115407190</v>
      </c>
      <c r="H9" s="486">
        <v>143082095</v>
      </c>
      <c r="I9" s="486">
        <v>151421232</v>
      </c>
      <c r="J9" s="486">
        <v>161200707</v>
      </c>
      <c r="K9" s="486">
        <v>136997328</v>
      </c>
      <c r="L9" s="506">
        <v>156289948</v>
      </c>
      <c r="M9" s="506">
        <v>148448420</v>
      </c>
    </row>
    <row r="10" spans="2:13" ht="20.1" customHeight="1">
      <c r="B10" s="346" t="s">
        <v>629</v>
      </c>
      <c r="C10" s="756"/>
      <c r="D10" s="755"/>
      <c r="E10" s="738" t="s">
        <v>269</v>
      </c>
      <c r="F10" s="738" t="s">
        <v>269</v>
      </c>
      <c r="G10" s="738" t="s">
        <v>269</v>
      </c>
      <c r="H10" s="738" t="s">
        <v>269</v>
      </c>
      <c r="I10" s="738" t="s">
        <v>269</v>
      </c>
      <c r="J10" s="738"/>
      <c r="K10" s="738"/>
      <c r="L10" s="738"/>
      <c r="M10" s="738"/>
    </row>
    <row r="11" spans="2:13" ht="20.1" customHeight="1">
      <c r="B11" s="150" t="s">
        <v>627</v>
      </c>
      <c r="C11" s="757">
        <v>45.67</v>
      </c>
      <c r="D11" s="730">
        <v>42.97</v>
      </c>
      <c r="E11" s="398">
        <v>44.55</v>
      </c>
      <c r="F11" s="398">
        <v>46.74</v>
      </c>
      <c r="G11" s="398">
        <v>45.79</v>
      </c>
      <c r="H11" s="398">
        <v>59.5</v>
      </c>
      <c r="I11" s="398">
        <v>63.4</v>
      </c>
      <c r="J11" s="398">
        <v>58.15</v>
      </c>
      <c r="K11" s="398">
        <v>57.28</v>
      </c>
      <c r="L11" s="399">
        <v>42.95</v>
      </c>
      <c r="M11" s="399">
        <v>36.98</v>
      </c>
    </row>
    <row r="12" spans="2:13" ht="20.1" customHeight="1">
      <c r="B12" s="150" t="s">
        <v>626</v>
      </c>
      <c r="C12" s="757">
        <v>35.175</v>
      </c>
      <c r="D12" s="730">
        <v>33.42</v>
      </c>
      <c r="E12" s="398">
        <v>29.4</v>
      </c>
      <c r="F12" s="398">
        <v>35.66</v>
      </c>
      <c r="G12" s="398">
        <v>34.25</v>
      </c>
      <c r="H12" s="398">
        <v>31.52</v>
      </c>
      <c r="I12" s="398">
        <v>48.33</v>
      </c>
      <c r="J12" s="398">
        <v>46.52</v>
      </c>
      <c r="K12" s="398">
        <v>39.5</v>
      </c>
      <c r="L12" s="399">
        <v>34.85</v>
      </c>
      <c r="M12" s="399">
        <v>27.63</v>
      </c>
    </row>
    <row r="13" spans="2:13" ht="20.1" customHeight="1">
      <c r="B13" s="391" t="s">
        <v>625</v>
      </c>
      <c r="C13" s="751">
        <v>44.53</v>
      </c>
      <c r="D13" s="750">
        <v>39.01</v>
      </c>
      <c r="E13" s="749">
        <v>39.5</v>
      </c>
      <c r="F13" s="749">
        <v>39.65</v>
      </c>
      <c r="G13" s="749">
        <v>45.01</v>
      </c>
      <c r="H13" s="749">
        <v>38.91</v>
      </c>
      <c r="I13" s="749">
        <v>56.83</v>
      </c>
      <c r="J13" s="749">
        <v>54.65</v>
      </c>
      <c r="K13" s="749">
        <v>53.05</v>
      </c>
      <c r="L13" s="748">
        <v>40.18</v>
      </c>
      <c r="M13" s="748">
        <v>36.85</v>
      </c>
    </row>
    <row r="14" spans="2:13" ht="20.1" customHeight="1">
      <c r="B14" s="346" t="s">
        <v>628</v>
      </c>
      <c r="C14" s="756"/>
      <c r="D14" s="755"/>
      <c r="E14" s="754" t="s">
        <v>269</v>
      </c>
      <c r="F14" s="753" t="s">
        <v>269</v>
      </c>
      <c r="G14" s="753" t="s">
        <v>269</v>
      </c>
      <c r="H14" s="753" t="s">
        <v>269</v>
      </c>
      <c r="I14" s="753" t="s">
        <v>269</v>
      </c>
      <c r="J14" s="753"/>
      <c r="K14" s="753"/>
      <c r="L14" s="752"/>
      <c r="M14" s="752"/>
    </row>
    <row r="15" spans="2:13" ht="20.1" customHeight="1">
      <c r="B15" s="150" t="s">
        <v>627</v>
      </c>
      <c r="C15" s="731">
        <v>62.45</v>
      </c>
      <c r="D15" s="730">
        <v>57.06</v>
      </c>
      <c r="E15" s="398">
        <v>64.44</v>
      </c>
      <c r="F15" s="398">
        <v>67.52</v>
      </c>
      <c r="G15" s="398">
        <v>65.98</v>
      </c>
      <c r="H15" s="398">
        <v>91.34</v>
      </c>
      <c r="I15" s="398">
        <v>87.34</v>
      </c>
      <c r="J15" s="398">
        <v>73.46</v>
      </c>
      <c r="K15" s="398">
        <v>68.98</v>
      </c>
      <c r="L15" s="399">
        <v>55.28</v>
      </c>
      <c r="M15" s="399">
        <v>46.74</v>
      </c>
    </row>
    <row r="16" spans="2:13" ht="20.1" customHeight="1">
      <c r="B16" s="150" t="s">
        <v>626</v>
      </c>
      <c r="C16" s="731">
        <v>45.93</v>
      </c>
      <c r="D16" s="730">
        <v>41.75</v>
      </c>
      <c r="E16" s="398">
        <v>40</v>
      </c>
      <c r="F16" s="398">
        <v>43.07</v>
      </c>
      <c r="G16" s="398">
        <v>42.88</v>
      </c>
      <c r="H16" s="398">
        <v>42.6</v>
      </c>
      <c r="I16" s="398">
        <v>63.89</v>
      </c>
      <c r="J16" s="398">
        <v>58.06</v>
      </c>
      <c r="K16" s="398">
        <v>51.87</v>
      </c>
      <c r="L16" s="399">
        <v>43.88</v>
      </c>
      <c r="M16" s="399">
        <v>30.48</v>
      </c>
    </row>
    <row r="17" spans="2:13" ht="20.1" customHeight="1">
      <c r="B17" s="391" t="s">
        <v>625</v>
      </c>
      <c r="C17" s="751">
        <v>61.27</v>
      </c>
      <c r="D17" s="750">
        <v>52.01</v>
      </c>
      <c r="E17" s="749">
        <v>51.11</v>
      </c>
      <c r="F17" s="749">
        <v>53.48</v>
      </c>
      <c r="G17" s="749">
        <v>64.04</v>
      </c>
      <c r="H17" s="749">
        <v>55.3</v>
      </c>
      <c r="I17" s="749">
        <v>82.6</v>
      </c>
      <c r="J17" s="749">
        <v>71.92</v>
      </c>
      <c r="K17" s="749">
        <v>63.2</v>
      </c>
      <c r="L17" s="748">
        <v>54.92</v>
      </c>
      <c r="M17" s="748">
        <v>46.26</v>
      </c>
    </row>
    <row r="18" spans="2:13" ht="20.1" customHeight="1">
      <c r="B18" s="346" t="s">
        <v>624</v>
      </c>
      <c r="C18" s="740"/>
      <c r="D18" s="739"/>
      <c r="E18" s="747" t="s">
        <v>269</v>
      </c>
      <c r="F18" s="747" t="s">
        <v>269</v>
      </c>
      <c r="G18" s="747" t="s">
        <v>269</v>
      </c>
      <c r="H18" s="747" t="s">
        <v>269</v>
      </c>
      <c r="I18" s="747" t="s">
        <v>269</v>
      </c>
      <c r="J18" s="747"/>
      <c r="K18" s="747"/>
      <c r="L18" s="738"/>
      <c r="M18" s="738"/>
    </row>
    <row r="19" spans="2:13" ht="20.1" customHeight="1">
      <c r="B19" s="150" t="s">
        <v>623</v>
      </c>
      <c r="C19" s="726">
        <v>105.8780084648</v>
      </c>
      <c r="D19" s="725">
        <v>92.3</v>
      </c>
      <c r="E19" s="746">
        <v>93.4</v>
      </c>
      <c r="F19" s="746">
        <v>93.2</v>
      </c>
      <c r="G19" s="746">
        <v>105.7</v>
      </c>
      <c r="H19" s="746">
        <v>92.3</v>
      </c>
      <c r="I19" s="746">
        <v>136.1</v>
      </c>
      <c r="J19" s="746">
        <v>132.57</v>
      </c>
      <c r="K19" s="746">
        <v>130.53</v>
      </c>
      <c r="L19" s="745">
        <v>102.05</v>
      </c>
      <c r="M19" s="745">
        <v>95.68</v>
      </c>
    </row>
    <row r="20" spans="2:13" ht="20.1" customHeight="1">
      <c r="B20" s="391" t="s">
        <v>622</v>
      </c>
      <c r="C20" s="744">
        <v>145.6803408632</v>
      </c>
      <c r="D20" s="743">
        <v>123.05</v>
      </c>
      <c r="E20" s="742">
        <v>120.8</v>
      </c>
      <c r="F20" s="742">
        <v>125.7</v>
      </c>
      <c r="G20" s="742">
        <v>150.4</v>
      </c>
      <c r="H20" s="742">
        <v>131.2</v>
      </c>
      <c r="I20" s="742">
        <v>197.9</v>
      </c>
      <c r="J20" s="742">
        <v>174.46</v>
      </c>
      <c r="K20" s="742">
        <v>155.5</v>
      </c>
      <c r="L20" s="741">
        <v>139.5</v>
      </c>
      <c r="M20" s="741">
        <v>120.1</v>
      </c>
    </row>
    <row r="21" spans="2:13" ht="20.1" customHeight="1">
      <c r="B21" s="346" t="s">
        <v>621</v>
      </c>
      <c r="C21" s="740"/>
      <c r="D21" s="739"/>
      <c r="E21" s="738" t="s">
        <v>269</v>
      </c>
      <c r="F21" s="738" t="s">
        <v>269</v>
      </c>
      <c r="G21" s="738" t="s">
        <v>269</v>
      </c>
      <c r="H21" s="738" t="s">
        <v>269</v>
      </c>
      <c r="I21" s="738" t="s">
        <v>269</v>
      </c>
      <c r="J21" s="738"/>
      <c r="K21" s="738"/>
      <c r="L21" s="738"/>
      <c r="M21" s="738"/>
    </row>
    <row r="22" spans="2:13" ht="20.1" customHeight="1">
      <c r="B22" s="150" t="s">
        <v>620</v>
      </c>
      <c r="C22" s="520">
        <v>4439724.91372549</v>
      </c>
      <c r="D22" s="513">
        <v>5622504</v>
      </c>
      <c r="E22" s="489">
        <v>6565732</v>
      </c>
      <c r="F22" s="489">
        <v>6808245</v>
      </c>
      <c r="G22" s="489">
        <v>7014959</v>
      </c>
      <c r="H22" s="489">
        <v>11005751</v>
      </c>
      <c r="I22" s="489">
        <v>10568310</v>
      </c>
      <c r="J22" s="489">
        <v>10677157</v>
      </c>
      <c r="K22" s="489">
        <v>10838962</v>
      </c>
      <c r="L22" s="508">
        <v>10975854</v>
      </c>
      <c r="M22" s="508">
        <v>11917604</v>
      </c>
    </row>
    <row r="23" spans="2:13" ht="20.1" customHeight="1">
      <c r="B23" s="391" t="s">
        <v>619</v>
      </c>
      <c r="C23" s="737">
        <v>1371780</v>
      </c>
      <c r="D23" s="611">
        <v>3291705</v>
      </c>
      <c r="E23" s="486">
        <v>4245743</v>
      </c>
      <c r="F23" s="486">
        <v>3329778</v>
      </c>
      <c r="G23" s="486">
        <v>2396192</v>
      </c>
      <c r="H23" s="486">
        <v>2911002</v>
      </c>
      <c r="I23" s="486">
        <v>1882072</v>
      </c>
      <c r="J23" s="486">
        <v>1500331</v>
      </c>
      <c r="K23" s="486">
        <v>1716466</v>
      </c>
      <c r="L23" s="506">
        <v>1199271</v>
      </c>
      <c r="M23" s="506">
        <v>978117</v>
      </c>
    </row>
    <row r="24" spans="2:13" ht="20.1" customHeight="1">
      <c r="B24" s="736" t="s">
        <v>618</v>
      </c>
      <c r="C24" s="735">
        <v>4.73</v>
      </c>
      <c r="D24" s="734">
        <v>5.42</v>
      </c>
      <c r="E24" s="733">
        <v>5.08</v>
      </c>
      <c r="F24" s="733">
        <v>4.6</v>
      </c>
      <c r="G24" s="733">
        <v>3.46</v>
      </c>
      <c r="H24" s="733">
        <v>6.2</v>
      </c>
      <c r="I24" s="733">
        <v>5.37</v>
      </c>
      <c r="J24" s="733">
        <v>5.44</v>
      </c>
      <c r="K24" s="733">
        <v>5.08</v>
      </c>
      <c r="L24" s="732">
        <v>3.76</v>
      </c>
      <c r="M24" s="732">
        <v>2.89</v>
      </c>
    </row>
    <row r="25" spans="2:13" ht="20.1" customHeight="1">
      <c r="B25" s="150" t="s">
        <v>617</v>
      </c>
      <c r="C25" s="731" t="s">
        <v>616</v>
      </c>
      <c r="D25" s="730">
        <v>2.34</v>
      </c>
      <c r="E25" s="398">
        <v>2.28</v>
      </c>
      <c r="F25" s="398">
        <v>2.28</v>
      </c>
      <c r="G25" s="398">
        <v>2.28</v>
      </c>
      <c r="H25" s="398">
        <v>2.28</v>
      </c>
      <c r="I25" s="398">
        <v>2.07</v>
      </c>
      <c r="J25" s="398">
        <v>1.87</v>
      </c>
      <c r="K25" s="398">
        <v>1.62</v>
      </c>
      <c r="L25" s="399">
        <v>1.65</v>
      </c>
      <c r="M25" s="399">
        <v>1.76</v>
      </c>
    </row>
    <row r="26" spans="2:13" ht="20.1" customHeight="1">
      <c r="B26" s="150" t="s">
        <v>615</v>
      </c>
      <c r="C26" s="731" t="s">
        <v>614</v>
      </c>
      <c r="D26" s="730">
        <v>3.05</v>
      </c>
      <c r="E26" s="398">
        <v>2.97</v>
      </c>
      <c r="F26" s="398">
        <v>3.15</v>
      </c>
      <c r="G26" s="398">
        <v>3.08</v>
      </c>
      <c r="H26" s="398">
        <v>3.01</v>
      </c>
      <c r="I26" s="398">
        <v>3.14</v>
      </c>
      <c r="J26" s="398">
        <v>2.46</v>
      </c>
      <c r="K26" s="398">
        <v>1.99</v>
      </c>
      <c r="L26" s="399">
        <v>1.72</v>
      </c>
      <c r="M26" s="399">
        <v>1.4</v>
      </c>
    </row>
    <row r="27" spans="2:15" ht="20.1" customHeight="1">
      <c r="B27" s="150" t="s">
        <v>613</v>
      </c>
      <c r="C27" s="729">
        <v>0.5</v>
      </c>
      <c r="D27" s="728">
        <v>0.43</v>
      </c>
      <c r="E27" s="728">
        <v>0.45</v>
      </c>
      <c r="F27" s="728">
        <v>0.5</v>
      </c>
      <c r="G27" s="616">
        <v>0.66</v>
      </c>
      <c r="H27" s="616">
        <v>0.368</v>
      </c>
      <c r="I27" s="616">
        <v>0.385</v>
      </c>
      <c r="J27" s="616">
        <v>0.344</v>
      </c>
      <c r="K27" s="616">
        <v>0.319</v>
      </c>
      <c r="L27" s="625">
        <v>0.359</v>
      </c>
      <c r="M27" s="625">
        <v>0.407</v>
      </c>
      <c r="N27" s="727"/>
      <c r="O27" s="727"/>
    </row>
    <row r="28" spans="2:13" ht="20.1" customHeight="1">
      <c r="B28" s="150" t="s">
        <v>612</v>
      </c>
      <c r="C28" s="726">
        <v>9.414376321353066</v>
      </c>
      <c r="D28" s="725">
        <v>7.197416974169742</v>
      </c>
      <c r="E28" s="725">
        <v>7.775590551181102</v>
      </c>
      <c r="F28" s="725">
        <v>8.619565217391305</v>
      </c>
      <c r="G28" s="725">
        <v>13.008670520231213</v>
      </c>
      <c r="H28" s="398">
        <v>6.3</v>
      </c>
      <c r="I28" s="398">
        <v>10.6</v>
      </c>
      <c r="J28" s="398">
        <v>10</v>
      </c>
      <c r="K28" s="398">
        <v>10.4</v>
      </c>
      <c r="L28" s="399">
        <v>10.7</v>
      </c>
      <c r="M28" s="399">
        <v>12.8</v>
      </c>
    </row>
    <row r="29" spans="2:14" ht="20.1" customHeight="1">
      <c r="B29" s="146" t="s">
        <v>611</v>
      </c>
      <c r="C29" s="724">
        <v>0.05344711430496294</v>
      </c>
      <c r="D29" s="723">
        <v>0.059984619328377335</v>
      </c>
      <c r="E29" s="723">
        <v>0.05772151898734177</v>
      </c>
      <c r="F29" s="723">
        <v>0.057503152585119795</v>
      </c>
      <c r="G29" s="722">
        <v>0.0507</v>
      </c>
      <c r="H29" s="722">
        <v>0.0586</v>
      </c>
      <c r="I29" s="722">
        <v>0.0364</v>
      </c>
      <c r="J29" s="722">
        <v>0.0342</v>
      </c>
      <c r="K29" s="722">
        <v>0.0305</v>
      </c>
      <c r="L29" s="721">
        <v>0.0411</v>
      </c>
      <c r="M29" s="721">
        <v>0.0478</v>
      </c>
      <c r="N29" s="720"/>
    </row>
    <row r="31" spans="2:15" ht="14.1" customHeight="1">
      <c r="B31" s="1418" t="s">
        <v>610</v>
      </c>
      <c r="C31" s="1418"/>
      <c r="D31" s="1418"/>
      <c r="E31" s="1418"/>
      <c r="F31" s="1418"/>
      <c r="G31" s="1418"/>
      <c r="H31" s="1418"/>
      <c r="I31" s="1418"/>
      <c r="J31" s="1418"/>
      <c r="K31" s="1418"/>
      <c r="L31" s="1418"/>
      <c r="M31" s="1418"/>
      <c r="N31" s="719"/>
      <c r="O31" s="719"/>
    </row>
    <row r="32" spans="2:15" ht="14.1" customHeight="1">
      <c r="B32" s="1419" t="s">
        <v>609</v>
      </c>
      <c r="C32" s="1419"/>
      <c r="D32" s="1419"/>
      <c r="E32" s="1419"/>
      <c r="F32" s="1419"/>
      <c r="G32" s="1419"/>
      <c r="H32" s="1419"/>
      <c r="I32" s="1419"/>
      <c r="J32" s="1419"/>
      <c r="K32" s="1419"/>
      <c r="L32" s="1419"/>
      <c r="M32" s="1419"/>
      <c r="N32" s="718"/>
      <c r="O32" s="718"/>
    </row>
    <row r="33" spans="2:15" ht="15.75">
      <c r="B33" s="1420" t="s">
        <v>608</v>
      </c>
      <c r="C33" s="1420"/>
      <c r="D33" s="1420"/>
      <c r="E33" s="1420"/>
      <c r="F33" s="1420"/>
      <c r="G33" s="1420"/>
      <c r="H33" s="1420"/>
      <c r="I33" s="1420"/>
      <c r="J33" s="1420"/>
      <c r="K33" s="1420"/>
      <c r="L33" s="1420"/>
      <c r="M33" s="1420"/>
      <c r="N33" s="717"/>
      <c r="O33" s="717"/>
    </row>
    <row r="34" spans="2:15" ht="26.1" customHeight="1">
      <c r="B34" s="1420" t="s">
        <v>607</v>
      </c>
      <c r="C34" s="1420"/>
      <c r="D34" s="1420"/>
      <c r="E34" s="1420"/>
      <c r="F34" s="1420"/>
      <c r="G34" s="1420"/>
      <c r="H34" s="1420"/>
      <c r="I34" s="1420"/>
      <c r="J34" s="1420"/>
      <c r="K34" s="1420"/>
      <c r="L34" s="1420"/>
      <c r="M34" s="1420"/>
      <c r="N34" s="717"/>
      <c r="O34" s="717"/>
    </row>
    <row r="35" spans="2:15" ht="14.1" customHeight="1">
      <c r="B35" s="1417" t="s">
        <v>606</v>
      </c>
      <c r="C35" s="1417"/>
      <c r="D35" s="1417"/>
      <c r="E35" s="1417"/>
      <c r="F35" s="1417"/>
      <c r="G35" s="1417"/>
      <c r="H35" s="1417"/>
      <c r="I35" s="1417"/>
      <c r="J35" s="1417"/>
      <c r="K35" s="1417"/>
      <c r="L35" s="1417"/>
      <c r="M35" s="1417"/>
      <c r="N35" s="716"/>
      <c r="O35" s="716"/>
    </row>
    <row r="36" spans="2:15" ht="14.1" customHeight="1">
      <c r="B36" s="1417" t="s">
        <v>605</v>
      </c>
      <c r="C36" s="1417"/>
      <c r="D36" s="1417"/>
      <c r="E36" s="1417"/>
      <c r="F36" s="1417"/>
      <c r="G36" s="1417"/>
      <c r="H36" s="1417"/>
      <c r="I36" s="1417"/>
      <c r="J36" s="1417"/>
      <c r="K36" s="1417"/>
      <c r="L36" s="1417"/>
      <c r="M36" s="1417"/>
      <c r="N36" s="716"/>
      <c r="O36" s="716"/>
    </row>
    <row r="37" spans="2:15" ht="14.1" customHeight="1">
      <c r="B37" s="1417" t="s">
        <v>604</v>
      </c>
      <c r="C37" s="1417"/>
      <c r="D37" s="1417"/>
      <c r="E37" s="1417"/>
      <c r="F37" s="1417"/>
      <c r="G37" s="1417"/>
      <c r="H37" s="1417"/>
      <c r="I37" s="1417"/>
      <c r="J37" s="1417"/>
      <c r="K37" s="1417"/>
      <c r="L37" s="1417"/>
      <c r="M37" s="1417"/>
      <c r="N37" s="716"/>
      <c r="O37" s="716"/>
    </row>
  </sheetData>
  <mergeCells count="9">
    <mergeCell ref="B35:M35"/>
    <mergeCell ref="B36:M36"/>
    <mergeCell ref="B37:M37"/>
    <mergeCell ref="B2:M2"/>
    <mergeCell ref="C4:L4"/>
    <mergeCell ref="B31:M31"/>
    <mergeCell ref="B32:M32"/>
    <mergeCell ref="B33:M33"/>
    <mergeCell ref="B34:M34"/>
  </mergeCells>
  <printOptions/>
  <pageMargins left="0.7480314960629921" right="0.7480314960629921" top="0.984251968503937" bottom="0.984251968503937" header="0.5118110236220472" footer="0.5118110236220472"/>
  <pageSetup fitToHeight="1" fitToWidth="1" horizontalDpi="600" verticalDpi="600" orientation="landscape" paperSize="9" scale="57"/>
  <drawing r:id="rId1"/>
</worksheet>
</file>

<file path=xl/worksheets/sheet35.xml><?xml version="1.0" encoding="utf-8"?>
<worksheet xmlns="http://schemas.openxmlformats.org/spreadsheetml/2006/main" xmlns:r="http://schemas.openxmlformats.org/officeDocument/2006/relationships">
  <sheetPr>
    <tabColor theme="4"/>
  </sheetPr>
  <dimension ref="B2:N9"/>
  <sheetViews>
    <sheetView showGridLines="0" zoomScale="90" zoomScaleNormal="90" zoomScalePageLayoutView="90" workbookViewId="0" topLeftCell="A1">
      <selection activeCell="B2" sqref="B2:N2"/>
    </sheetView>
  </sheetViews>
  <sheetFormatPr defaultColWidth="10.875" defaultRowHeight="19.5" customHeight="1"/>
  <cols>
    <col min="1" max="1" width="5.50390625" style="9" customWidth="1"/>
    <col min="2" max="2" width="42.50390625" style="9" customWidth="1"/>
    <col min="3" max="14" width="10.50390625" style="9" customWidth="1"/>
    <col min="15" max="16384" width="10.875" style="9" customWidth="1"/>
  </cols>
  <sheetData>
    <row r="2" spans="2:14" ht="20.1" customHeight="1">
      <c r="B2" s="1392" t="s">
        <v>640</v>
      </c>
      <c r="C2" s="1392"/>
      <c r="D2" s="1392"/>
      <c r="E2" s="1392"/>
      <c r="F2" s="1392"/>
      <c r="G2" s="1392"/>
      <c r="H2" s="1392"/>
      <c r="I2" s="1392"/>
      <c r="J2" s="1392"/>
      <c r="K2" s="1392"/>
      <c r="L2" s="1392"/>
      <c r="M2" s="1392"/>
      <c r="N2" s="1392"/>
    </row>
    <row r="4" spans="2:14" ht="20.1" customHeight="1">
      <c r="B4" s="483" t="s">
        <v>336</v>
      </c>
      <c r="C4" s="50" t="s">
        <v>639</v>
      </c>
      <c r="D4" s="438">
        <v>2013</v>
      </c>
      <c r="E4" s="438">
        <v>2012</v>
      </c>
      <c r="F4" s="438">
        <v>2011</v>
      </c>
      <c r="G4" s="50">
        <v>2010</v>
      </c>
      <c r="H4" s="50">
        <v>2009</v>
      </c>
      <c r="I4" s="50">
        <v>2008</v>
      </c>
      <c r="J4" s="50">
        <v>2007</v>
      </c>
      <c r="K4" s="50">
        <v>2006</v>
      </c>
      <c r="L4" s="50">
        <v>2005</v>
      </c>
      <c r="M4" s="50">
        <v>2004</v>
      </c>
      <c r="N4" s="50">
        <v>2003</v>
      </c>
    </row>
    <row r="5" spans="2:14" ht="20.1" customHeight="1">
      <c r="B5" s="481" t="s">
        <v>358</v>
      </c>
      <c r="C5" s="472" t="s">
        <v>638</v>
      </c>
      <c r="D5" s="472" t="s">
        <v>355</v>
      </c>
      <c r="E5" s="472" t="s">
        <v>355</v>
      </c>
      <c r="F5" s="471" t="s">
        <v>355</v>
      </c>
      <c r="G5" s="471" t="s">
        <v>355</v>
      </c>
      <c r="H5" s="471" t="s">
        <v>355</v>
      </c>
      <c r="I5" s="471" t="s">
        <v>355</v>
      </c>
      <c r="J5" s="471" t="s">
        <v>355</v>
      </c>
      <c r="K5" s="471" t="s">
        <v>355</v>
      </c>
      <c r="L5" s="471" t="s">
        <v>355</v>
      </c>
      <c r="M5" s="471" t="s">
        <v>355</v>
      </c>
      <c r="N5" s="471" t="s">
        <v>355</v>
      </c>
    </row>
    <row r="6" spans="2:14" ht="20.1" customHeight="1">
      <c r="B6" s="766" t="s">
        <v>637</v>
      </c>
      <c r="C6" s="765">
        <v>9424</v>
      </c>
      <c r="D6" s="765">
        <v>7096</v>
      </c>
      <c r="E6" s="764">
        <v>7135</v>
      </c>
      <c r="F6" s="763">
        <v>6579</v>
      </c>
      <c r="G6" s="763">
        <v>6246</v>
      </c>
      <c r="H6" s="763">
        <v>6177</v>
      </c>
      <c r="I6" s="762">
        <v>6014</v>
      </c>
      <c r="J6" s="762">
        <v>6058</v>
      </c>
      <c r="K6" s="762">
        <v>5828</v>
      </c>
      <c r="L6" s="762">
        <v>5610</v>
      </c>
      <c r="M6" s="762">
        <v>5057</v>
      </c>
      <c r="N6" s="762">
        <v>6153</v>
      </c>
    </row>
    <row r="8" spans="2:14" ht="13.5" customHeight="1">
      <c r="B8" s="1413" t="s">
        <v>636</v>
      </c>
      <c r="C8" s="1413"/>
      <c r="D8" s="1413"/>
      <c r="E8" s="1413"/>
      <c r="F8" s="1413"/>
      <c r="G8" s="1413"/>
      <c r="H8" s="1413"/>
      <c r="I8" s="1413"/>
      <c r="J8" s="1413"/>
      <c r="K8" s="1413"/>
      <c r="L8" s="1413"/>
      <c r="M8" s="1413"/>
      <c r="N8" s="1413"/>
    </row>
    <row r="9" spans="2:14" ht="14.1" customHeight="1">
      <c r="B9" s="1396" t="s">
        <v>635</v>
      </c>
      <c r="C9" s="1396"/>
      <c r="D9" s="1396"/>
      <c r="E9" s="1396"/>
      <c r="F9" s="1396"/>
      <c r="G9" s="1396"/>
      <c r="H9" s="1396"/>
      <c r="I9" s="1396"/>
      <c r="J9" s="1396"/>
      <c r="K9" s="1396"/>
      <c r="L9" s="1396"/>
      <c r="M9" s="1396"/>
      <c r="N9" s="1396"/>
    </row>
  </sheetData>
  <mergeCells count="3">
    <mergeCell ref="B2:N2"/>
    <mergeCell ref="B8:N8"/>
    <mergeCell ref="B9:N9"/>
  </mergeCells>
  <printOptions/>
  <pageMargins left="0.7480314960629921" right="0.7480314960629921" top="0.984251968503937" bottom="0.984251968503937" header="0.5118110236220472" footer="0.5118110236220472"/>
  <pageSetup horizontalDpi="600" verticalDpi="600" orientation="landscape" paperSize="9" scale="65"/>
  <drawing r:id="rId1"/>
</worksheet>
</file>

<file path=xl/worksheets/sheet36.xml><?xml version="1.0" encoding="utf-8"?>
<worksheet xmlns="http://schemas.openxmlformats.org/spreadsheetml/2006/main" xmlns:r="http://schemas.openxmlformats.org/officeDocument/2006/relationships">
  <sheetPr>
    <tabColor theme="4"/>
  </sheetPr>
  <dimension ref="B2:N20"/>
  <sheetViews>
    <sheetView showGridLines="0" zoomScale="90" zoomScaleNormal="90" zoomScalePageLayoutView="90" workbookViewId="0" topLeftCell="A1">
      <selection activeCell="F11" sqref="F11"/>
    </sheetView>
  </sheetViews>
  <sheetFormatPr defaultColWidth="10.875" defaultRowHeight="19.5" customHeight="1"/>
  <cols>
    <col min="1" max="1" width="5.50390625" style="9" customWidth="1"/>
    <col min="2" max="2" width="39.375" style="9" customWidth="1"/>
    <col min="3" max="16384" width="10.875" style="9" customWidth="1"/>
  </cols>
  <sheetData>
    <row r="2" spans="2:14" ht="20.1" customHeight="1">
      <c r="B2" s="1392" t="str">
        <f>UPPER("Number of employees")</f>
        <v>NUMBER OF EMPLOYEES</v>
      </c>
      <c r="C2" s="1392"/>
      <c r="D2" s="1392"/>
      <c r="E2" s="1392"/>
      <c r="F2" s="1392"/>
      <c r="G2" s="1392"/>
      <c r="H2" s="1392"/>
      <c r="I2" s="1392"/>
      <c r="J2" s="1392"/>
      <c r="K2" s="1392"/>
      <c r="L2" s="1392"/>
      <c r="M2" s="1392"/>
      <c r="N2" s="1392"/>
    </row>
    <row r="4" spans="2:14" ht="20.1" customHeight="1">
      <c r="B4" s="439" t="s">
        <v>359</v>
      </c>
      <c r="C4" s="438">
        <v>2013</v>
      </c>
      <c r="D4" s="50" t="s">
        <v>475</v>
      </c>
      <c r="E4" s="438">
        <v>2012</v>
      </c>
      <c r="F4" s="50" t="s">
        <v>146</v>
      </c>
      <c r="G4" s="50">
        <v>2010</v>
      </c>
      <c r="H4" s="50">
        <v>2009</v>
      </c>
      <c r="I4" s="50">
        <v>2008</v>
      </c>
      <c r="J4" s="50">
        <v>2007</v>
      </c>
      <c r="K4" s="50">
        <v>2006</v>
      </c>
      <c r="L4" s="50">
        <v>2005</v>
      </c>
      <c r="M4" s="50">
        <v>2004</v>
      </c>
      <c r="N4" s="50">
        <v>2003</v>
      </c>
    </row>
    <row r="5" spans="2:14" ht="20.1" customHeight="1">
      <c r="B5" s="351" t="s">
        <v>643</v>
      </c>
      <c r="C5" s="408"/>
      <c r="D5" s="407"/>
      <c r="E5" s="597"/>
      <c r="F5" s="595"/>
      <c r="G5" s="595"/>
      <c r="H5" s="595"/>
      <c r="I5" s="595"/>
      <c r="J5" s="595"/>
      <c r="K5" s="595"/>
      <c r="L5" s="594"/>
      <c r="M5" s="595"/>
      <c r="N5" s="595"/>
    </row>
    <row r="6" spans="2:14" ht="20.1" customHeight="1">
      <c r="B6" s="150" t="s">
        <v>349</v>
      </c>
      <c r="C6" s="606">
        <v>33199</v>
      </c>
      <c r="D6" s="592">
        <v>0.34</v>
      </c>
      <c r="E6" s="605">
        <v>35003</v>
      </c>
      <c r="F6" s="455">
        <v>35037</v>
      </c>
      <c r="G6" s="455">
        <v>35169</v>
      </c>
      <c r="H6" s="455">
        <v>36407</v>
      </c>
      <c r="I6" s="455">
        <v>37101</v>
      </c>
      <c r="J6" s="455">
        <v>37296</v>
      </c>
      <c r="K6" s="771">
        <v>37831</v>
      </c>
      <c r="L6" s="589">
        <v>37775</v>
      </c>
      <c r="M6" s="455">
        <v>37769</v>
      </c>
      <c r="N6" s="455">
        <v>49637</v>
      </c>
    </row>
    <row r="7" spans="2:14" ht="20.1" customHeight="1">
      <c r="B7" s="150" t="s">
        <v>348</v>
      </c>
      <c r="C7" s="606">
        <v>23133</v>
      </c>
      <c r="D7" s="592">
        <v>0.23</v>
      </c>
      <c r="E7" s="605">
        <v>22823</v>
      </c>
      <c r="F7" s="455">
        <v>22437</v>
      </c>
      <c r="G7" s="455">
        <v>24931</v>
      </c>
      <c r="H7" s="455">
        <v>26299</v>
      </c>
      <c r="I7" s="455">
        <v>27495</v>
      </c>
      <c r="J7" s="455">
        <v>27374</v>
      </c>
      <c r="K7" s="771">
        <v>26532</v>
      </c>
      <c r="L7" s="589">
        <v>27412</v>
      </c>
      <c r="M7" s="455">
        <v>26811</v>
      </c>
      <c r="N7" s="455">
        <v>30128</v>
      </c>
    </row>
    <row r="8" spans="2:14" ht="20.1" customHeight="1">
      <c r="B8" s="391" t="s">
        <v>345</v>
      </c>
      <c r="C8" s="604">
        <v>42467</v>
      </c>
      <c r="D8" s="592">
        <v>0.43</v>
      </c>
      <c r="E8" s="603">
        <v>39300</v>
      </c>
      <c r="F8" s="452">
        <v>38630</v>
      </c>
      <c r="G8" s="452">
        <v>32755</v>
      </c>
      <c r="H8" s="452">
        <v>33681</v>
      </c>
      <c r="I8" s="452">
        <v>32363</v>
      </c>
      <c r="J8" s="452">
        <v>31772</v>
      </c>
      <c r="K8" s="770">
        <v>30707</v>
      </c>
      <c r="L8" s="584">
        <v>29867</v>
      </c>
      <c r="M8" s="452">
        <v>28437</v>
      </c>
      <c r="N8" s="452">
        <v>31018</v>
      </c>
    </row>
    <row r="9" spans="2:14" ht="20.1" customHeight="1">
      <c r="B9" s="465" t="s">
        <v>344</v>
      </c>
      <c r="C9" s="464">
        <v>98799</v>
      </c>
      <c r="D9" s="581">
        <v>1</v>
      </c>
      <c r="E9" s="464">
        <v>97126</v>
      </c>
      <c r="F9" s="463">
        <v>96104</v>
      </c>
      <c r="G9" s="463">
        <v>92855</v>
      </c>
      <c r="H9" s="463">
        <v>96387</v>
      </c>
      <c r="I9" s="463">
        <v>96959</v>
      </c>
      <c r="J9" s="463">
        <v>96442</v>
      </c>
      <c r="K9" s="769">
        <v>95070</v>
      </c>
      <c r="L9" s="464">
        <v>95054</v>
      </c>
      <c r="M9" s="463">
        <v>93017</v>
      </c>
      <c r="N9" s="463">
        <v>110783</v>
      </c>
    </row>
    <row r="10" spans="3:6" ht="20.1" customHeight="1">
      <c r="C10" s="598"/>
      <c r="D10" s="768"/>
      <c r="E10" s="768"/>
      <c r="F10" s="768"/>
    </row>
    <row r="11" spans="2:7" ht="20.1" customHeight="1">
      <c r="B11" s="439" t="s">
        <v>359</v>
      </c>
      <c r="C11" s="556">
        <v>2013</v>
      </c>
      <c r="D11" s="480" t="s">
        <v>475</v>
      </c>
      <c r="E11" s="556">
        <v>2012</v>
      </c>
      <c r="F11" s="480" t="s">
        <v>146</v>
      </c>
      <c r="G11" s="767"/>
    </row>
    <row r="12" spans="2:7" ht="20.1" customHeight="1">
      <c r="B12" s="351" t="s">
        <v>642</v>
      </c>
      <c r="C12" s="550"/>
      <c r="D12" s="713"/>
      <c r="E12" s="549"/>
      <c r="F12" s="714"/>
      <c r="G12" s="673"/>
    </row>
    <row r="13" spans="2:7" ht="20.1" customHeight="1">
      <c r="B13" s="150" t="s">
        <v>180</v>
      </c>
      <c r="C13" s="606">
        <v>18054</v>
      </c>
      <c r="D13" s="592">
        <v>0.18</v>
      </c>
      <c r="E13" s="605">
        <v>18045</v>
      </c>
      <c r="F13" s="455">
        <v>17605</v>
      </c>
      <c r="G13" s="53"/>
    </row>
    <row r="14" spans="2:7" ht="20.1" customHeight="1">
      <c r="B14" s="150" t="s">
        <v>194</v>
      </c>
      <c r="C14" s="606">
        <v>51406</v>
      </c>
      <c r="D14" s="592">
        <v>0.52</v>
      </c>
      <c r="E14" s="605">
        <v>51545</v>
      </c>
      <c r="F14" s="455">
        <v>50363</v>
      </c>
      <c r="G14" s="53"/>
    </row>
    <row r="15" spans="2:7" ht="20.1" customHeight="1">
      <c r="B15" s="150" t="s">
        <v>193</v>
      </c>
      <c r="C15" s="606">
        <v>27878</v>
      </c>
      <c r="D15" s="592">
        <v>0.28</v>
      </c>
      <c r="E15" s="605">
        <v>26071</v>
      </c>
      <c r="F15" s="455">
        <v>26683</v>
      </c>
      <c r="G15" s="53"/>
    </row>
    <row r="16" spans="2:7" ht="20.1" customHeight="1">
      <c r="B16" s="391" t="s">
        <v>352</v>
      </c>
      <c r="C16" s="604">
        <v>1461</v>
      </c>
      <c r="D16" s="592">
        <v>0.02</v>
      </c>
      <c r="E16" s="603">
        <v>1465</v>
      </c>
      <c r="F16" s="452">
        <v>1453</v>
      </c>
      <c r="G16" s="53"/>
    </row>
    <row r="17" spans="2:7" ht="20.1" customHeight="1">
      <c r="B17" s="465" t="s">
        <v>344</v>
      </c>
      <c r="C17" s="464">
        <v>98799</v>
      </c>
      <c r="D17" s="581">
        <v>1</v>
      </c>
      <c r="E17" s="464">
        <v>97126</v>
      </c>
      <c r="F17" s="463">
        <v>96104</v>
      </c>
      <c r="G17" s="53"/>
    </row>
    <row r="19" spans="2:14" ht="14.1" customHeight="1">
      <c r="B19" s="1396" t="s">
        <v>641</v>
      </c>
      <c r="C19" s="1396"/>
      <c r="D19" s="1396"/>
      <c r="E19" s="1396"/>
      <c r="F19" s="1396"/>
      <c r="G19" s="1396"/>
      <c r="H19" s="1396"/>
      <c r="I19" s="1396"/>
      <c r="J19" s="1396"/>
      <c r="K19" s="1396"/>
      <c r="L19" s="1396"/>
      <c r="M19" s="1396"/>
      <c r="N19" s="1396"/>
    </row>
    <row r="20" spans="2:14" ht="14.1" customHeight="1">
      <c r="B20" s="1396"/>
      <c r="C20" s="1396"/>
      <c r="D20" s="1396"/>
      <c r="E20" s="1396"/>
      <c r="F20" s="1396"/>
      <c r="G20" s="1396"/>
      <c r="H20" s="1396"/>
      <c r="I20" s="1396"/>
      <c r="J20" s="1396"/>
      <c r="K20" s="1396"/>
      <c r="L20" s="1396"/>
      <c r="M20" s="1396"/>
      <c r="N20" s="1396"/>
    </row>
  </sheetData>
  <mergeCells count="3">
    <mergeCell ref="B2:N2"/>
    <mergeCell ref="B19:N19"/>
    <mergeCell ref="B20:N20"/>
  </mergeCells>
  <printOptions/>
  <pageMargins left="0.7480314960629921" right="0.7480314960629921" top="0.984251968503937" bottom="0.984251968503937" header="0.5118110236220472" footer="0.5118110236220472"/>
  <pageSetup horizontalDpi="600" verticalDpi="600" orientation="landscape" paperSize="9" scale="65"/>
  <ignoredErrors>
    <ignoredError sqref="F4 F11" numberStoredAsText="1"/>
  </ignoredErrors>
  <drawing r:id="rId1"/>
</worksheet>
</file>

<file path=xl/worksheets/sheet37.xml><?xml version="1.0" encoding="utf-8"?>
<worksheet xmlns="http://schemas.openxmlformats.org/spreadsheetml/2006/main" xmlns:r="http://schemas.openxmlformats.org/officeDocument/2006/relationships">
  <sheetPr>
    <tabColor rgb="FF542C73"/>
    <pageSetUpPr fitToPage="1"/>
  </sheetPr>
  <dimension ref="B2:J13"/>
  <sheetViews>
    <sheetView showGridLines="0" workbookViewId="0" topLeftCell="A1">
      <selection activeCell="F4" sqref="F4"/>
    </sheetView>
  </sheetViews>
  <sheetFormatPr defaultColWidth="10.875" defaultRowHeight="19.5" customHeight="1"/>
  <cols>
    <col min="1" max="1" width="5.50390625" style="9" customWidth="1"/>
    <col min="2" max="2" width="39.375" style="9" customWidth="1"/>
    <col min="3" max="16384" width="10.875" style="9" customWidth="1"/>
  </cols>
  <sheetData>
    <row r="2" spans="2:5" ht="20.1" customHeight="1">
      <c r="B2" s="1392" t="str">
        <f>UPPER("Financial highlights")</f>
        <v>FINANCIAL HIGHLIGHTS</v>
      </c>
      <c r="C2" s="1392"/>
      <c r="D2" s="1392"/>
      <c r="E2" s="1392"/>
    </row>
    <row r="3" ht="20.1" customHeight="1">
      <c r="B3" s="789"/>
    </row>
    <row r="4" spans="2:6" ht="20.1" customHeight="1">
      <c r="B4" s="788" t="s">
        <v>196</v>
      </c>
      <c r="C4" s="787">
        <v>2013</v>
      </c>
      <c r="D4" s="786">
        <v>2012</v>
      </c>
      <c r="E4" s="785">
        <v>2011</v>
      </c>
      <c r="F4" s="785" t="s">
        <v>200</v>
      </c>
    </row>
    <row r="5" spans="2:6" ht="20.1" customHeight="1">
      <c r="B5" s="780" t="s">
        <v>650</v>
      </c>
      <c r="C5" s="784">
        <v>17854</v>
      </c>
      <c r="D5" s="783">
        <v>22056</v>
      </c>
      <c r="E5" s="782">
        <v>22648</v>
      </c>
      <c r="F5" s="781">
        <v>17694</v>
      </c>
    </row>
    <row r="6" spans="2:6" ht="20.1" customHeight="1">
      <c r="B6" s="780" t="s">
        <v>649</v>
      </c>
      <c r="C6" s="520">
        <v>9370</v>
      </c>
      <c r="D6" s="513">
        <v>11145</v>
      </c>
      <c r="E6" s="489">
        <v>10631</v>
      </c>
      <c r="F6" s="779">
        <v>8629</v>
      </c>
    </row>
    <row r="7" spans="2:6" ht="20.1" customHeight="1">
      <c r="B7" s="780" t="s">
        <v>648</v>
      </c>
      <c r="C7" s="520">
        <v>22396</v>
      </c>
      <c r="D7" s="513">
        <v>19618</v>
      </c>
      <c r="E7" s="489">
        <v>20662</v>
      </c>
      <c r="F7" s="779">
        <v>13049</v>
      </c>
    </row>
    <row r="8" spans="2:6" ht="20.1" customHeight="1">
      <c r="B8" s="780" t="s">
        <v>133</v>
      </c>
      <c r="C8" s="520">
        <v>4353</v>
      </c>
      <c r="D8" s="513">
        <v>2798</v>
      </c>
      <c r="E8" s="489">
        <v>2591</v>
      </c>
      <c r="F8" s="779">
        <v>2067</v>
      </c>
    </row>
    <row r="9" spans="2:6" ht="20.1" customHeight="1">
      <c r="B9" s="778" t="s">
        <v>647</v>
      </c>
      <c r="C9" s="777">
        <v>16457</v>
      </c>
      <c r="D9" s="776">
        <v>18950</v>
      </c>
      <c r="E9" s="775">
        <v>17044</v>
      </c>
      <c r="F9" s="774">
        <v>15617</v>
      </c>
    </row>
    <row r="10" spans="2:5" ht="20.1" customHeight="1">
      <c r="B10" s="773"/>
      <c r="C10" s="773"/>
      <c r="D10" s="772"/>
      <c r="E10" s="772"/>
    </row>
    <row r="11" spans="2:10" ht="25.5" customHeight="1">
      <c r="B11" s="1421" t="s">
        <v>646</v>
      </c>
      <c r="C11" s="1421"/>
      <c r="D11" s="1421"/>
      <c r="E11" s="1421"/>
      <c r="F11" s="1421"/>
      <c r="G11" s="1421"/>
      <c r="H11" s="1421"/>
      <c r="I11" s="1421"/>
      <c r="J11" s="1421"/>
    </row>
    <row r="12" spans="2:5" ht="15.75">
      <c r="B12" s="1422" t="s">
        <v>645</v>
      </c>
      <c r="C12" s="1423"/>
      <c r="D12" s="1423"/>
      <c r="E12" s="1423"/>
    </row>
    <row r="13" spans="2:5" ht="15.75">
      <c r="B13" s="1424" t="s">
        <v>644</v>
      </c>
      <c r="C13" s="1424"/>
      <c r="D13" s="1424"/>
      <c r="E13" s="1424"/>
    </row>
  </sheetData>
  <mergeCells count="4">
    <mergeCell ref="B2:E2"/>
    <mergeCell ref="B11:J11"/>
    <mergeCell ref="B12:E12"/>
    <mergeCell ref="B13:E13"/>
  </mergeCells>
  <printOptions/>
  <pageMargins left="0.7480314960629921" right="0.7480314960629921" top="0.984251968503937" bottom="0.984251968503937" header="0.5118110236220472" footer="0.5118110236220472"/>
  <pageSetup fitToHeight="1" fitToWidth="1" horizontalDpi="600" verticalDpi="600" orientation="landscape" paperSize="9" scale="91"/>
  <ignoredErrors>
    <ignoredError sqref="F4" numberStoredAsText="1"/>
  </ignoredErrors>
  <drawing r:id="rId1"/>
</worksheet>
</file>

<file path=xl/worksheets/sheet38.xml><?xml version="1.0" encoding="utf-8"?>
<worksheet xmlns="http://schemas.openxmlformats.org/spreadsheetml/2006/main" xmlns:r="http://schemas.openxmlformats.org/officeDocument/2006/relationships">
  <sheetPr>
    <tabColor rgb="FF542C73"/>
  </sheetPr>
  <dimension ref="A1:J40"/>
  <sheetViews>
    <sheetView showGridLines="0" workbookViewId="0" topLeftCell="A1">
      <selection activeCell="F4" sqref="F4"/>
    </sheetView>
  </sheetViews>
  <sheetFormatPr defaultColWidth="10.875" defaultRowHeight="19.5" customHeight="1"/>
  <cols>
    <col min="1" max="1" width="5.50390625" style="9" customWidth="1"/>
    <col min="2" max="2" width="39.375" style="9" customWidth="1"/>
    <col min="3" max="16384" width="10.875" style="9" customWidth="1"/>
  </cols>
  <sheetData>
    <row r="1" spans="1:7" ht="20.1" customHeight="1">
      <c r="A1" s="102"/>
      <c r="B1" s="102"/>
      <c r="C1" s="102"/>
      <c r="D1" s="102"/>
      <c r="E1" s="102"/>
      <c r="F1" s="102"/>
      <c r="G1" s="102"/>
    </row>
    <row r="2" spans="1:7" ht="20.1" customHeight="1">
      <c r="A2" s="102"/>
      <c r="B2" s="1392" t="s">
        <v>658</v>
      </c>
      <c r="C2" s="1392"/>
      <c r="D2" s="1392"/>
      <c r="E2" s="1392"/>
      <c r="F2" s="102"/>
      <c r="G2" s="102"/>
    </row>
    <row r="3" spans="1:7" ht="20.1" customHeight="1">
      <c r="A3" s="102"/>
      <c r="B3" s="789"/>
      <c r="C3" s="102"/>
      <c r="D3" s="102"/>
      <c r="E3" s="102"/>
      <c r="F3" s="102"/>
      <c r="G3" s="102"/>
    </row>
    <row r="4" spans="1:7" ht="20.1" customHeight="1">
      <c r="A4" s="102"/>
      <c r="B4" s="788" t="s">
        <v>190</v>
      </c>
      <c r="C4" s="790" t="s">
        <v>657</v>
      </c>
      <c r="D4" s="785">
        <v>2012</v>
      </c>
      <c r="E4" s="785">
        <v>2011</v>
      </c>
      <c r="F4" s="785" t="s">
        <v>200</v>
      </c>
      <c r="G4" s="102"/>
    </row>
    <row r="5" spans="1:7" ht="20.1" customHeight="1">
      <c r="A5" s="102"/>
      <c r="B5" s="780" t="s">
        <v>656</v>
      </c>
      <c r="C5" s="784">
        <v>23700</v>
      </c>
      <c r="D5" s="783">
        <v>28333</v>
      </c>
      <c r="E5" s="783">
        <v>31525</v>
      </c>
      <c r="F5" s="783">
        <v>23457</v>
      </c>
      <c r="G5" s="102"/>
    </row>
    <row r="6" spans="1:7" ht="20.1" customHeight="1">
      <c r="A6" s="102"/>
      <c r="B6" s="780" t="s">
        <v>655</v>
      </c>
      <c r="C6" s="520">
        <v>12450</v>
      </c>
      <c r="D6" s="513">
        <v>14316</v>
      </c>
      <c r="E6" s="513">
        <v>14798</v>
      </c>
      <c r="F6" s="513">
        <v>11439</v>
      </c>
      <c r="G6" s="102"/>
    </row>
    <row r="7" spans="1:7" ht="20.1" customHeight="1">
      <c r="A7" s="102"/>
      <c r="B7" s="780" t="s">
        <v>654</v>
      </c>
      <c r="C7" s="520">
        <v>29750</v>
      </c>
      <c r="D7" s="513">
        <v>25200</v>
      </c>
      <c r="E7" s="513">
        <v>28761</v>
      </c>
      <c r="F7" s="513">
        <v>17299</v>
      </c>
      <c r="G7" s="102"/>
    </row>
    <row r="8" spans="1:7" ht="20.1" customHeight="1">
      <c r="A8" s="102"/>
      <c r="B8" s="780" t="s">
        <v>133</v>
      </c>
      <c r="C8" s="520">
        <v>5786</v>
      </c>
      <c r="D8" s="513">
        <v>3595</v>
      </c>
      <c r="E8" s="513">
        <v>3607</v>
      </c>
      <c r="F8" s="513">
        <v>2740</v>
      </c>
      <c r="G8" s="102"/>
    </row>
    <row r="9" spans="1:7" ht="20.1" customHeight="1">
      <c r="A9" s="102"/>
      <c r="B9" s="778" t="s">
        <v>647</v>
      </c>
      <c r="C9" s="777">
        <v>21857</v>
      </c>
      <c r="D9" s="776">
        <v>24354</v>
      </c>
      <c r="E9" s="776">
        <v>23724</v>
      </c>
      <c r="F9" s="776">
        <v>20703</v>
      </c>
      <c r="G9" s="102"/>
    </row>
    <row r="10" spans="1:7" ht="15" customHeight="1">
      <c r="A10" s="102"/>
      <c r="B10" s="773"/>
      <c r="C10" s="773"/>
      <c r="D10" s="772"/>
      <c r="E10" s="772"/>
      <c r="F10" s="102"/>
      <c r="G10" s="102"/>
    </row>
    <row r="11" spans="2:10" ht="25.5" customHeight="1">
      <c r="B11" s="1421" t="s">
        <v>653</v>
      </c>
      <c r="C11" s="1421"/>
      <c r="D11" s="1421"/>
      <c r="E11" s="1421"/>
      <c r="F11" s="1421"/>
      <c r="G11" s="1421"/>
      <c r="H11" s="1421"/>
      <c r="I11" s="1421"/>
      <c r="J11" s="1421"/>
    </row>
    <row r="12" spans="1:7" ht="14.1" customHeight="1">
      <c r="A12" s="1425"/>
      <c r="B12" s="1396" t="s">
        <v>160</v>
      </c>
      <c r="C12" s="1396"/>
      <c r="D12" s="1396"/>
      <c r="E12" s="1396"/>
      <c r="F12" s="1425"/>
      <c r="G12" s="1425"/>
    </row>
    <row r="13" spans="1:7" ht="16.5" customHeight="1">
      <c r="A13" s="1425"/>
      <c r="B13" s="1422" t="s">
        <v>652</v>
      </c>
      <c r="C13" s="1422"/>
      <c r="D13" s="1422"/>
      <c r="E13" s="1422"/>
      <c r="F13" s="1425"/>
      <c r="G13" s="1425"/>
    </row>
    <row r="14" spans="1:7" ht="20.1" customHeight="1">
      <c r="A14" s="102"/>
      <c r="B14" s="1424" t="s">
        <v>651</v>
      </c>
      <c r="C14" s="1424"/>
      <c r="D14" s="1424"/>
      <c r="E14" s="1424"/>
      <c r="F14" s="102"/>
      <c r="G14" s="102"/>
    </row>
    <row r="15" spans="1:7" ht="20.1" customHeight="1">
      <c r="A15" s="102"/>
      <c r="B15" s="102"/>
      <c r="C15" s="102"/>
      <c r="D15" s="102"/>
      <c r="E15" s="102"/>
      <c r="F15" s="102"/>
      <c r="G15" s="102"/>
    </row>
    <row r="16" spans="1:7" ht="20.1" customHeight="1">
      <c r="A16" s="102"/>
      <c r="B16" s="102"/>
      <c r="C16" s="102"/>
      <c r="D16" s="102"/>
      <c r="E16" s="102"/>
      <c r="F16" s="102"/>
      <c r="G16" s="102"/>
    </row>
    <row r="17" spans="1:7" ht="21.95" customHeight="1">
      <c r="A17" s="102"/>
      <c r="B17" s="102"/>
      <c r="C17" s="102"/>
      <c r="D17" s="102"/>
      <c r="E17" s="102"/>
      <c r="F17" s="102"/>
      <c r="G17" s="102"/>
    </row>
    <row r="18" spans="1:7" ht="20.1" customHeight="1">
      <c r="A18" s="102"/>
      <c r="B18" s="102"/>
      <c r="C18" s="102"/>
      <c r="D18" s="102"/>
      <c r="E18" s="102"/>
      <c r="F18" s="102"/>
      <c r="G18" s="102"/>
    </row>
    <row r="40" ht="20.1" customHeight="1">
      <c r="F40" s="9" t="s">
        <v>269</v>
      </c>
    </row>
  </sheetData>
  <mergeCells count="8">
    <mergeCell ref="B14:E14"/>
    <mergeCell ref="B11:J11"/>
    <mergeCell ref="B2:E2"/>
    <mergeCell ref="A12:A13"/>
    <mergeCell ref="B12:E12"/>
    <mergeCell ref="F12:F13"/>
    <mergeCell ref="G12:G13"/>
    <mergeCell ref="B13:E13"/>
  </mergeCells>
  <printOptions/>
  <pageMargins left="0.7480314960629921" right="0.7480314960629921" top="0.984251968503937" bottom="0.984251968503937" header="0.5118110236220472" footer="0.5118110236220472"/>
  <pageSetup horizontalDpi="600" verticalDpi="600" orientation="landscape" paperSize="9" scale="70"/>
  <ignoredErrors>
    <ignoredError sqref="F4" numberStoredAsText="1"/>
  </ignoredErrors>
  <drawing r:id="rId1"/>
</worksheet>
</file>

<file path=xl/worksheets/sheet39.xml><?xml version="1.0" encoding="utf-8"?>
<worksheet xmlns="http://schemas.openxmlformats.org/spreadsheetml/2006/main" xmlns:r="http://schemas.openxmlformats.org/officeDocument/2006/relationships">
  <sheetPr>
    <tabColor rgb="FF542C73"/>
    <pageSetUpPr fitToPage="1"/>
  </sheetPr>
  <dimension ref="B2:M9"/>
  <sheetViews>
    <sheetView showGridLines="0" zoomScale="90" zoomScaleNormal="90" zoomScalePageLayoutView="90" workbookViewId="0" topLeftCell="A1">
      <selection activeCell="B2" sqref="B2:M2"/>
    </sheetView>
  </sheetViews>
  <sheetFormatPr defaultColWidth="10.875" defaultRowHeight="19.5" customHeight="1"/>
  <cols>
    <col min="1" max="1" width="5.50390625" style="9" customWidth="1"/>
    <col min="2" max="2" width="38.625" style="9" customWidth="1"/>
    <col min="3" max="16384" width="10.875" style="9" customWidth="1"/>
  </cols>
  <sheetData>
    <row r="2" spans="2:13" ht="20.1" customHeight="1">
      <c r="B2" s="1426" t="str">
        <f>UPPER("Production")</f>
        <v>PRODUCTION</v>
      </c>
      <c r="C2" s="1426"/>
      <c r="D2" s="1426"/>
      <c r="E2" s="1426"/>
      <c r="F2" s="1426"/>
      <c r="G2" s="1426"/>
      <c r="H2" s="1426"/>
      <c r="I2" s="1426"/>
      <c r="J2" s="1426"/>
      <c r="K2" s="1426"/>
      <c r="L2" s="1426"/>
      <c r="M2" s="1426"/>
    </row>
    <row r="4" spans="2:13" ht="20.1" customHeight="1">
      <c r="B4" s="785"/>
      <c r="C4" s="790">
        <v>2013</v>
      </c>
      <c r="D4" s="785">
        <v>2012</v>
      </c>
      <c r="E4" s="785">
        <v>2011</v>
      </c>
      <c r="F4" s="785">
        <v>2010</v>
      </c>
      <c r="G4" s="785">
        <v>2009</v>
      </c>
      <c r="H4" s="785">
        <v>2008</v>
      </c>
      <c r="I4" s="785">
        <v>2007</v>
      </c>
      <c r="J4" s="785">
        <v>2006</v>
      </c>
      <c r="K4" s="785">
        <v>2005</v>
      </c>
      <c r="L4" s="785">
        <v>2004</v>
      </c>
      <c r="M4" s="785">
        <v>2003</v>
      </c>
    </row>
    <row r="5" spans="2:13" ht="20.1" customHeight="1">
      <c r="B5" s="150" t="s">
        <v>662</v>
      </c>
      <c r="C5" s="796">
        <v>1167</v>
      </c>
      <c r="D5" s="795">
        <v>1220</v>
      </c>
      <c r="E5" s="794">
        <v>1226</v>
      </c>
      <c r="F5" s="794">
        <v>1340</v>
      </c>
      <c r="G5" s="794">
        <v>1381</v>
      </c>
      <c r="H5" s="794">
        <v>1456</v>
      </c>
      <c r="I5" s="794">
        <v>1509</v>
      </c>
      <c r="J5" s="794">
        <v>1506</v>
      </c>
      <c r="K5" s="794">
        <v>1621</v>
      </c>
      <c r="L5" s="794">
        <v>1695</v>
      </c>
      <c r="M5" s="794">
        <v>1661</v>
      </c>
    </row>
    <row r="6" spans="2:13" ht="20.1" customHeight="1">
      <c r="B6" s="391" t="s">
        <v>661</v>
      </c>
      <c r="C6" s="467">
        <v>6184</v>
      </c>
      <c r="D6" s="466">
        <v>5880</v>
      </c>
      <c r="E6" s="452">
        <v>6098</v>
      </c>
      <c r="F6" s="452">
        <v>5648</v>
      </c>
      <c r="G6" s="452">
        <v>4923</v>
      </c>
      <c r="H6" s="452">
        <v>4837</v>
      </c>
      <c r="I6" s="452">
        <v>4839</v>
      </c>
      <c r="J6" s="452">
        <v>4674</v>
      </c>
      <c r="K6" s="452">
        <v>4780</v>
      </c>
      <c r="L6" s="452">
        <v>4894</v>
      </c>
      <c r="M6" s="452">
        <v>4786</v>
      </c>
    </row>
    <row r="7" spans="2:13" ht="20.1" customHeight="1">
      <c r="B7" s="793" t="s">
        <v>660</v>
      </c>
      <c r="C7" s="792">
        <v>2299</v>
      </c>
      <c r="D7" s="792">
        <v>2300</v>
      </c>
      <c r="E7" s="791">
        <v>2346</v>
      </c>
      <c r="F7" s="791">
        <v>2378</v>
      </c>
      <c r="G7" s="791">
        <v>2281</v>
      </c>
      <c r="H7" s="791">
        <v>2341</v>
      </c>
      <c r="I7" s="791">
        <v>2391</v>
      </c>
      <c r="J7" s="791">
        <v>2356</v>
      </c>
      <c r="K7" s="791">
        <v>2489</v>
      </c>
      <c r="L7" s="791">
        <v>2585</v>
      </c>
      <c r="M7" s="791">
        <v>2539</v>
      </c>
    </row>
    <row r="9" spans="2:13" ht="20.1" customHeight="1">
      <c r="B9" s="1396" t="s">
        <v>659</v>
      </c>
      <c r="C9" s="1396"/>
      <c r="D9" s="1396"/>
      <c r="E9" s="1396"/>
      <c r="F9" s="1396"/>
      <c r="G9" s="1396"/>
      <c r="H9" s="1396"/>
      <c r="I9" s="1396"/>
      <c r="J9" s="1396"/>
      <c r="K9" s="1396"/>
      <c r="L9" s="1396"/>
      <c r="M9" s="1396"/>
    </row>
  </sheetData>
  <mergeCells count="2">
    <mergeCell ref="B2:M2"/>
    <mergeCell ref="B9:M9"/>
  </mergeCells>
  <printOptions/>
  <pageMargins left="0.7480314960629921" right="0.7480314960629921" top="0.984251968503937" bottom="0.984251968503937" header="0.5118110236220472" footer="0.5118110236220472"/>
  <pageSetup fitToHeight="1" fitToWidth="1" horizontalDpi="600" verticalDpi="600" orientation="landscape" paperSize="9" scale="68"/>
  <drawing r:id="rId1"/>
</worksheet>
</file>

<file path=xl/worksheets/sheet4.xml><?xml version="1.0" encoding="utf-8"?>
<worksheet xmlns="http://schemas.openxmlformats.org/spreadsheetml/2006/main" xmlns:r="http://schemas.openxmlformats.org/officeDocument/2006/relationships">
  <sheetPr>
    <tabColor theme="4"/>
    <pageSetUpPr fitToPage="1"/>
  </sheetPr>
  <dimension ref="B1:M36"/>
  <sheetViews>
    <sheetView showGridLines="0" zoomScale="80" zoomScaleNormal="80" zoomScalePageLayoutView="80" workbookViewId="0" topLeftCell="A1">
      <selection activeCell="J13" sqref="J13:M13"/>
    </sheetView>
  </sheetViews>
  <sheetFormatPr defaultColWidth="10.875" defaultRowHeight="19.5" customHeight="1"/>
  <cols>
    <col min="1" max="1" width="5.50390625" style="9" customWidth="1"/>
    <col min="2" max="2" width="62.375" style="9" customWidth="1"/>
    <col min="3" max="13" width="11.125" style="9" customWidth="1"/>
    <col min="14" max="16384" width="10.875" style="9" customWidth="1"/>
  </cols>
  <sheetData>
    <row r="1" ht="20.1" customHeight="1">
      <c r="C1" s="86"/>
    </row>
    <row r="2" spans="2:13" ht="20.1" customHeight="1">
      <c r="B2" s="1392" t="s">
        <v>175</v>
      </c>
      <c r="C2" s="1392"/>
      <c r="D2" s="1392"/>
      <c r="E2" s="1392"/>
      <c r="F2" s="1392"/>
      <c r="G2" s="1392"/>
      <c r="H2" s="1392"/>
      <c r="I2" s="1392"/>
      <c r="J2" s="1392"/>
      <c r="K2" s="1392"/>
      <c r="L2" s="1392"/>
      <c r="M2" s="1392"/>
    </row>
    <row r="3" ht="20.1" customHeight="1">
      <c r="B3" s="10"/>
    </row>
    <row r="4" spans="2:13" ht="20.1" customHeight="1">
      <c r="B4" s="52" t="s">
        <v>174</v>
      </c>
      <c r="C4" s="1395" t="s">
        <v>149</v>
      </c>
      <c r="D4" s="1395"/>
      <c r="E4" s="1395"/>
      <c r="F4" s="1395"/>
      <c r="G4" s="1395"/>
      <c r="H4" s="1395"/>
      <c r="I4" s="1395"/>
      <c r="J4" s="1395"/>
      <c r="K4" s="1395"/>
      <c r="L4" s="1395"/>
      <c r="M4" s="85" t="s">
        <v>148</v>
      </c>
    </row>
    <row r="5" spans="2:13" ht="20.1" customHeight="1">
      <c r="B5" s="84"/>
      <c r="C5" s="48" t="s">
        <v>173</v>
      </c>
      <c r="D5" s="48" t="s">
        <v>147</v>
      </c>
      <c r="E5" s="48" t="s">
        <v>146</v>
      </c>
      <c r="F5" s="48">
        <v>2010</v>
      </c>
      <c r="G5" s="48">
        <v>2009</v>
      </c>
      <c r="H5" s="48">
        <v>2008</v>
      </c>
      <c r="I5" s="48">
        <v>2007</v>
      </c>
      <c r="J5" s="48">
        <v>2006</v>
      </c>
      <c r="K5" s="48">
        <v>2005</v>
      </c>
      <c r="L5" s="83">
        <v>2004</v>
      </c>
      <c r="M5" s="50">
        <v>2003</v>
      </c>
    </row>
    <row r="6" spans="2:13" ht="20.1" customHeight="1">
      <c r="B6" s="82" t="s">
        <v>0</v>
      </c>
      <c r="C6" s="81">
        <v>251725</v>
      </c>
      <c r="D6" s="79">
        <v>257037</v>
      </c>
      <c r="E6" s="79">
        <v>257084</v>
      </c>
      <c r="F6" s="79">
        <v>211143</v>
      </c>
      <c r="G6" s="79">
        <v>183175</v>
      </c>
      <c r="H6" s="79">
        <v>264709</v>
      </c>
      <c r="I6" s="79">
        <v>217554</v>
      </c>
      <c r="J6" s="79">
        <v>193114</v>
      </c>
      <c r="K6" s="79">
        <v>171197</v>
      </c>
      <c r="L6" s="80">
        <v>145340</v>
      </c>
      <c r="M6" s="79">
        <v>118382</v>
      </c>
    </row>
    <row r="7" spans="2:13" ht="20.1" customHeight="1">
      <c r="B7" s="33" t="s">
        <v>172</v>
      </c>
      <c r="C7" s="68">
        <v>27618</v>
      </c>
      <c r="D7" s="66">
        <v>31946</v>
      </c>
      <c r="E7" s="66">
        <v>34044</v>
      </c>
      <c r="F7" s="66">
        <v>26303</v>
      </c>
      <c r="G7" s="66">
        <v>19633</v>
      </c>
      <c r="H7" s="66">
        <v>41350</v>
      </c>
      <c r="I7" s="66">
        <v>32829</v>
      </c>
      <c r="J7" s="66">
        <v>31598</v>
      </c>
      <c r="K7" s="66">
        <v>29197</v>
      </c>
      <c r="L7" s="67">
        <v>21195</v>
      </c>
      <c r="M7" s="66">
        <v>14710</v>
      </c>
    </row>
    <row r="8" spans="2:13" ht="20.1" customHeight="1">
      <c r="B8" s="72" t="s">
        <v>171</v>
      </c>
      <c r="C8" s="71">
        <v>15861</v>
      </c>
      <c r="D8" s="69">
        <v>17153</v>
      </c>
      <c r="E8" s="69">
        <v>17118</v>
      </c>
      <c r="F8" s="69">
        <v>14116</v>
      </c>
      <c r="G8" s="69">
        <v>10501</v>
      </c>
      <c r="H8" s="69">
        <v>20534</v>
      </c>
      <c r="I8" s="69">
        <v>16761</v>
      </c>
      <c r="J8" s="69">
        <v>15541</v>
      </c>
      <c r="K8" s="69">
        <v>14820</v>
      </c>
      <c r="L8" s="70">
        <v>11352</v>
      </c>
      <c r="M8" s="69">
        <v>7888</v>
      </c>
    </row>
    <row r="9" spans="2:13" ht="20.1" customHeight="1">
      <c r="B9" s="33" t="s">
        <v>143</v>
      </c>
      <c r="C9" s="68">
        <v>11228</v>
      </c>
      <c r="D9" s="66">
        <v>13648</v>
      </c>
      <c r="E9" s="66">
        <v>17400</v>
      </c>
      <c r="F9" s="66">
        <v>14048</v>
      </c>
      <c r="G9" s="66">
        <v>11716</v>
      </c>
      <c r="H9" s="66">
        <v>15576</v>
      </c>
      <c r="I9" s="66">
        <v>18063</v>
      </c>
      <c r="J9" s="66">
        <v>14776</v>
      </c>
      <c r="K9" s="66">
        <v>15269</v>
      </c>
      <c r="L9" s="67">
        <v>13518</v>
      </c>
      <c r="M9" s="66">
        <v>7947</v>
      </c>
    </row>
    <row r="10" spans="2:13" ht="20.1" customHeight="1">
      <c r="B10" s="72" t="s">
        <v>170</v>
      </c>
      <c r="C10" s="71">
        <v>14292</v>
      </c>
      <c r="D10" s="69">
        <v>15772</v>
      </c>
      <c r="E10" s="69">
        <v>15948</v>
      </c>
      <c r="F10" s="69">
        <v>13673</v>
      </c>
      <c r="G10" s="69">
        <v>10792</v>
      </c>
      <c r="H10" s="69">
        <v>20474</v>
      </c>
      <c r="I10" s="69">
        <v>16723</v>
      </c>
      <c r="J10" s="69">
        <v>15802</v>
      </c>
      <c r="K10" s="69">
        <v>14933</v>
      </c>
      <c r="L10" s="70">
        <v>11358</v>
      </c>
      <c r="M10" s="69">
        <v>8308</v>
      </c>
    </row>
    <row r="11" spans="2:13" ht="20.1" customHeight="1">
      <c r="B11" s="33" t="s">
        <v>169</v>
      </c>
      <c r="C11" s="68">
        <v>2271543648</v>
      </c>
      <c r="D11" s="66">
        <v>2266635745</v>
      </c>
      <c r="E11" s="66">
        <v>2256951403</v>
      </c>
      <c r="F11" s="66">
        <v>2244494576</v>
      </c>
      <c r="G11" s="66">
        <v>2237292199</v>
      </c>
      <c r="H11" s="66">
        <v>2246658542</v>
      </c>
      <c r="I11" s="66">
        <v>2274384984</v>
      </c>
      <c r="J11" s="66">
        <v>2312304652</v>
      </c>
      <c r="K11" s="66">
        <v>2362028860</v>
      </c>
      <c r="L11" s="67">
        <v>2426366676</v>
      </c>
      <c r="M11" s="66">
        <v>2540507540</v>
      </c>
    </row>
    <row r="12" spans="2:13" ht="20.1" customHeight="1">
      <c r="B12" s="72" t="s">
        <v>168</v>
      </c>
      <c r="C12" s="77">
        <v>6.29</v>
      </c>
      <c r="D12" s="76">
        <v>6.96</v>
      </c>
      <c r="E12" s="76">
        <v>7.07</v>
      </c>
      <c r="F12" s="76">
        <v>6.1</v>
      </c>
      <c r="G12" s="76">
        <v>4.83</v>
      </c>
      <c r="H12" s="76">
        <v>9.11</v>
      </c>
      <c r="I12" s="76">
        <v>7.35</v>
      </c>
      <c r="J12" s="76">
        <v>6.83</v>
      </c>
      <c r="K12" s="76">
        <v>6.32</v>
      </c>
      <c r="L12" s="78">
        <v>4.68</v>
      </c>
      <c r="M12" s="76">
        <v>3.27</v>
      </c>
    </row>
    <row r="13" spans="2:13" ht="20.1" customHeight="1">
      <c r="B13" s="72" t="s">
        <v>167</v>
      </c>
      <c r="C13" s="77">
        <v>3.16</v>
      </c>
      <c r="D13" s="76">
        <v>3.05</v>
      </c>
      <c r="E13" s="76">
        <v>2.97</v>
      </c>
      <c r="F13" s="76">
        <v>3.15</v>
      </c>
      <c r="G13" s="76">
        <v>3.08</v>
      </c>
      <c r="H13" s="76">
        <v>3.01</v>
      </c>
      <c r="I13" s="76">
        <v>3.14</v>
      </c>
      <c r="J13" s="76">
        <v>2.46</v>
      </c>
      <c r="K13" s="76">
        <v>1.99</v>
      </c>
      <c r="L13" s="76">
        <v>1.72</v>
      </c>
      <c r="M13" s="76">
        <v>1.4</v>
      </c>
    </row>
    <row r="14" spans="2:13" ht="20.1" customHeight="1">
      <c r="B14" s="33" t="s">
        <v>138</v>
      </c>
      <c r="C14" s="75">
        <v>0.23</v>
      </c>
      <c r="D14" s="73">
        <v>0.22</v>
      </c>
      <c r="E14" s="73">
        <v>0.23</v>
      </c>
      <c r="F14" s="73">
        <v>0.22</v>
      </c>
      <c r="G14" s="73">
        <v>0.27</v>
      </c>
      <c r="H14" s="73">
        <v>0.23</v>
      </c>
      <c r="I14" s="73">
        <v>0.27</v>
      </c>
      <c r="J14" s="73">
        <v>0.34</v>
      </c>
      <c r="K14" s="73">
        <v>0.32</v>
      </c>
      <c r="L14" s="74">
        <v>0.31</v>
      </c>
      <c r="M14" s="73">
        <v>0.26</v>
      </c>
    </row>
    <row r="15" spans="2:13" ht="20.1" customHeight="1">
      <c r="B15" s="33" t="s">
        <v>166</v>
      </c>
      <c r="C15" s="75">
        <v>0.13</v>
      </c>
      <c r="D15" s="73">
        <v>0.16</v>
      </c>
      <c r="E15" s="73">
        <v>0.17</v>
      </c>
      <c r="F15" s="73">
        <v>0.16</v>
      </c>
      <c r="G15" s="73">
        <v>0.13</v>
      </c>
      <c r="H15" s="73">
        <v>0.26</v>
      </c>
      <c r="I15" s="73">
        <v>0.24</v>
      </c>
      <c r="J15" s="73">
        <v>0.26</v>
      </c>
      <c r="K15" s="73">
        <v>0.29</v>
      </c>
      <c r="L15" s="74">
        <v>0.26</v>
      </c>
      <c r="M15" s="73">
        <v>0.19</v>
      </c>
    </row>
    <row r="16" spans="2:13" ht="20.1" customHeight="1">
      <c r="B16" s="33" t="s">
        <v>136</v>
      </c>
      <c r="C16" s="75">
        <v>0.15</v>
      </c>
      <c r="D16" s="73">
        <v>0.17</v>
      </c>
      <c r="E16" s="73">
        <v>0.2</v>
      </c>
      <c r="F16" s="73">
        <v>0.19</v>
      </c>
      <c r="G16" s="73">
        <v>0.16</v>
      </c>
      <c r="H16" s="73">
        <v>0.32</v>
      </c>
      <c r="I16" s="73">
        <v>0.31</v>
      </c>
      <c r="J16" s="73">
        <v>0.33</v>
      </c>
      <c r="K16" s="73">
        <v>0.35</v>
      </c>
      <c r="L16" s="74">
        <v>0.33</v>
      </c>
      <c r="M16" s="73">
        <v>0.26</v>
      </c>
    </row>
    <row r="17" spans="2:13" ht="20.1" customHeight="1">
      <c r="B17" s="72" t="s">
        <v>135</v>
      </c>
      <c r="C17" s="71">
        <v>28513</v>
      </c>
      <c r="D17" s="69">
        <v>28858</v>
      </c>
      <c r="E17" s="69">
        <v>27193</v>
      </c>
      <c r="F17" s="69">
        <v>24516</v>
      </c>
      <c r="G17" s="69">
        <v>17240</v>
      </c>
      <c r="H17" s="69">
        <v>27458</v>
      </c>
      <c r="I17" s="69">
        <v>24237</v>
      </c>
      <c r="J17" s="69">
        <v>20166</v>
      </c>
      <c r="K17" s="69">
        <v>18250</v>
      </c>
      <c r="L17" s="70">
        <v>18238</v>
      </c>
      <c r="M17" s="69">
        <v>14125</v>
      </c>
    </row>
    <row r="18" spans="2:13" ht="20.1" customHeight="1">
      <c r="B18" s="33" t="s">
        <v>165</v>
      </c>
      <c r="C18" s="68">
        <v>34431</v>
      </c>
      <c r="D18" s="66">
        <v>29475</v>
      </c>
      <c r="E18" s="66">
        <v>34161</v>
      </c>
      <c r="F18" s="66">
        <v>21573</v>
      </c>
      <c r="G18" s="66">
        <v>18619</v>
      </c>
      <c r="H18" s="66">
        <v>20062</v>
      </c>
      <c r="I18" s="66">
        <v>16064</v>
      </c>
      <c r="J18" s="66">
        <v>14881</v>
      </c>
      <c r="K18" s="66">
        <v>13928</v>
      </c>
      <c r="L18" s="67">
        <v>11076</v>
      </c>
      <c r="M18" s="66">
        <v>8742</v>
      </c>
    </row>
    <row r="19" spans="2:13" ht="20.1" customHeight="1">
      <c r="B19" s="65" t="s">
        <v>133</v>
      </c>
      <c r="C19" s="64">
        <v>6399</v>
      </c>
      <c r="D19" s="62">
        <v>7543</v>
      </c>
      <c r="E19" s="62">
        <v>11940</v>
      </c>
      <c r="F19" s="62">
        <v>5722</v>
      </c>
      <c r="G19" s="62">
        <v>4297</v>
      </c>
      <c r="H19" s="62">
        <v>3802</v>
      </c>
      <c r="I19" s="62">
        <v>2132</v>
      </c>
      <c r="J19" s="62">
        <v>2860</v>
      </c>
      <c r="K19" s="62">
        <v>1354</v>
      </c>
      <c r="L19" s="63">
        <v>1483</v>
      </c>
      <c r="M19" s="62">
        <v>2124</v>
      </c>
    </row>
    <row r="20" spans="2:13" ht="20.1" customHeight="1">
      <c r="B20" s="61" t="s">
        <v>164</v>
      </c>
      <c r="C20" s="60">
        <v>32782</v>
      </c>
      <c r="D20" s="59">
        <v>27824</v>
      </c>
      <c r="E20" s="59">
        <v>32946</v>
      </c>
      <c r="F20" s="59">
        <v>20428</v>
      </c>
      <c r="G20" s="59" t="s">
        <v>163</v>
      </c>
      <c r="H20" s="59" t="s">
        <v>162</v>
      </c>
      <c r="I20" s="59" t="s">
        <v>161</v>
      </c>
      <c r="J20" s="59"/>
      <c r="K20" s="59"/>
      <c r="L20" s="59"/>
      <c r="M20" s="59"/>
    </row>
    <row r="21" spans="2:13" ht="20.1" customHeight="1">
      <c r="B21" s="58"/>
      <c r="C21" s="58"/>
      <c r="D21" s="58"/>
      <c r="E21" s="58"/>
      <c r="F21" s="58"/>
      <c r="G21" s="58"/>
      <c r="H21" s="58"/>
      <c r="I21" s="58"/>
      <c r="J21" s="58"/>
      <c r="K21" s="58"/>
      <c r="L21" s="58"/>
      <c r="M21" s="58"/>
    </row>
    <row r="22" spans="2:7" ht="20.1" customHeight="1">
      <c r="B22" s="57"/>
      <c r="F22" s="15"/>
      <c r="G22" s="15"/>
    </row>
    <row r="23" spans="2:13" ht="14.1" customHeight="1">
      <c r="B23" s="1394" t="s">
        <v>160</v>
      </c>
      <c r="C23" s="1394"/>
      <c r="D23" s="1394"/>
      <c r="E23" s="1394"/>
      <c r="F23" s="1394"/>
      <c r="G23" s="1394"/>
      <c r="H23" s="1394"/>
      <c r="I23" s="1394"/>
      <c r="J23" s="1394"/>
      <c r="K23" s="1394"/>
      <c r="L23" s="1394"/>
      <c r="M23" s="1394"/>
    </row>
    <row r="24" spans="2:13" ht="15.75">
      <c r="B24" s="1397" t="s">
        <v>159</v>
      </c>
      <c r="C24" s="1397"/>
      <c r="D24" s="1397"/>
      <c r="E24" s="1397"/>
      <c r="F24" s="1397"/>
      <c r="G24" s="1397"/>
      <c r="H24" s="1397"/>
      <c r="I24" s="1397"/>
      <c r="J24" s="1397"/>
      <c r="K24" s="1397"/>
      <c r="L24" s="1397"/>
      <c r="M24" s="1397"/>
    </row>
    <row r="25" spans="2:13" ht="14.1" customHeight="1">
      <c r="B25" s="1396" t="s">
        <v>158</v>
      </c>
      <c r="C25" s="1396"/>
      <c r="D25" s="1396"/>
      <c r="E25" s="1396"/>
      <c r="F25" s="1396"/>
      <c r="G25" s="1396"/>
      <c r="H25" s="1396"/>
      <c r="I25" s="1396"/>
      <c r="J25" s="1396"/>
      <c r="K25" s="1396"/>
      <c r="L25" s="1396"/>
      <c r="M25" s="1396"/>
    </row>
    <row r="26" spans="2:13" ht="14.1" customHeight="1">
      <c r="B26" s="1394" t="s">
        <v>157</v>
      </c>
      <c r="C26" s="1394"/>
      <c r="D26" s="1394"/>
      <c r="E26" s="1394"/>
      <c r="F26" s="1394"/>
      <c r="G26" s="1394"/>
      <c r="H26" s="1394"/>
      <c r="I26" s="1394"/>
      <c r="J26" s="1394"/>
      <c r="K26" s="1394"/>
      <c r="L26" s="1394"/>
      <c r="M26" s="1394"/>
    </row>
    <row r="27" spans="2:13" ht="14.1" customHeight="1">
      <c r="B27" s="1394" t="s">
        <v>156</v>
      </c>
      <c r="C27" s="1394"/>
      <c r="D27" s="1394"/>
      <c r="E27" s="1394"/>
      <c r="F27" s="1394"/>
      <c r="G27" s="1394"/>
      <c r="H27" s="1394"/>
      <c r="I27" s="1394"/>
      <c r="J27" s="1394"/>
      <c r="K27" s="1394"/>
      <c r="L27" s="1394"/>
      <c r="M27" s="1394"/>
    </row>
    <row r="28" spans="2:13" ht="14.1" customHeight="1">
      <c r="B28" s="56" t="s">
        <v>155</v>
      </c>
      <c r="C28" s="56"/>
      <c r="D28" s="56"/>
      <c r="E28" s="56"/>
      <c r="F28" s="56"/>
      <c r="G28" s="56"/>
      <c r="H28" s="56"/>
      <c r="I28" s="56"/>
      <c r="J28" s="56"/>
      <c r="K28" s="56"/>
      <c r="L28" s="56"/>
      <c r="M28" s="56"/>
    </row>
    <row r="29" spans="2:13" ht="15.75">
      <c r="B29" s="56" t="s">
        <v>154</v>
      </c>
      <c r="C29" s="56"/>
      <c r="D29" s="56"/>
      <c r="E29" s="56"/>
      <c r="F29" s="56"/>
      <c r="G29" s="56"/>
      <c r="H29" s="56"/>
      <c r="I29" s="56"/>
      <c r="J29" s="56"/>
      <c r="K29" s="56"/>
      <c r="L29" s="56"/>
      <c r="M29" s="56"/>
    </row>
    <row r="30" spans="2:13" ht="14.1" customHeight="1">
      <c r="B30" s="1397" t="s">
        <v>153</v>
      </c>
      <c r="C30" s="1397"/>
      <c r="D30" s="1397"/>
      <c r="E30" s="1397"/>
      <c r="F30" s="1397"/>
      <c r="G30" s="1397"/>
      <c r="H30" s="1397"/>
      <c r="I30" s="1397"/>
      <c r="J30" s="1397"/>
      <c r="K30" s="1397"/>
      <c r="L30" s="1397"/>
      <c r="M30" s="1397"/>
    </row>
    <row r="31" spans="2:13" ht="13.5" customHeight="1">
      <c r="B31" s="55" t="s">
        <v>152</v>
      </c>
      <c r="C31" s="55"/>
      <c r="D31" s="55"/>
      <c r="E31" s="55"/>
      <c r="F31" s="55"/>
      <c r="G31" s="55"/>
      <c r="H31" s="55"/>
      <c r="I31" s="55"/>
      <c r="J31" s="55"/>
      <c r="K31" s="55"/>
      <c r="L31" s="55"/>
      <c r="M31" s="55"/>
    </row>
    <row r="32" spans="2:13" ht="20.1" customHeight="1">
      <c r="B32" s="1394" t="s">
        <v>151</v>
      </c>
      <c r="C32" s="1394"/>
      <c r="D32" s="1394"/>
      <c r="E32" s="1394"/>
      <c r="F32" s="1394"/>
      <c r="G32" s="1394"/>
      <c r="H32" s="1394"/>
      <c r="I32" s="1394"/>
      <c r="J32" s="1394"/>
      <c r="K32" s="1394"/>
      <c r="L32" s="1394"/>
      <c r="M32" s="1394"/>
    </row>
    <row r="34" ht="20.1" customHeight="1">
      <c r="B34" s="54"/>
    </row>
    <row r="36" ht="20.1" customHeight="1">
      <c r="F36" s="53"/>
    </row>
  </sheetData>
  <mergeCells count="9">
    <mergeCell ref="B32:M32"/>
    <mergeCell ref="B25:M25"/>
    <mergeCell ref="B30:M30"/>
    <mergeCell ref="B2:M2"/>
    <mergeCell ref="C4:L4"/>
    <mergeCell ref="B23:M23"/>
    <mergeCell ref="B24:M24"/>
    <mergeCell ref="B26:M26"/>
    <mergeCell ref="B27:M27"/>
  </mergeCells>
  <printOptions/>
  <pageMargins left="0.7500000000000001" right="0.7500000000000001" top="1" bottom="1" header="0.5" footer="0.5"/>
  <pageSetup fitToHeight="1" fitToWidth="1" horizontalDpi="600" verticalDpi="600" orientation="landscape" paperSize="9" scale="64"/>
  <ignoredErrors>
    <ignoredError sqref="D5:E5" numberStoredAsText="1"/>
  </ignoredErrors>
  <drawing r:id="rId1"/>
</worksheet>
</file>

<file path=xl/worksheets/sheet40.xml><?xml version="1.0" encoding="utf-8"?>
<worksheet xmlns="http://schemas.openxmlformats.org/spreadsheetml/2006/main" xmlns:r="http://schemas.openxmlformats.org/officeDocument/2006/relationships">
  <sheetPr>
    <tabColor rgb="FF542C73"/>
    <pageSetUpPr fitToPage="1"/>
  </sheetPr>
  <dimension ref="A1:M13"/>
  <sheetViews>
    <sheetView showGridLines="0" zoomScale="90" zoomScaleNormal="90" zoomScalePageLayoutView="90" workbookViewId="0" topLeftCell="A1">
      <selection activeCell="B2" sqref="B2:M2"/>
    </sheetView>
  </sheetViews>
  <sheetFormatPr defaultColWidth="10.875" defaultRowHeight="19.5" customHeight="1"/>
  <cols>
    <col min="1" max="1" width="5.50390625" style="9" customWidth="1"/>
    <col min="2" max="2" width="39.375" style="9" customWidth="1"/>
    <col min="3" max="16384" width="10.875" style="9" customWidth="1"/>
  </cols>
  <sheetData>
    <row r="1" spans="1:7" ht="20.1" customHeight="1">
      <c r="A1" s="102"/>
      <c r="B1" s="102"/>
      <c r="C1" s="102"/>
      <c r="D1" s="102"/>
      <c r="E1" s="102"/>
      <c r="F1" s="102"/>
      <c r="G1" s="102"/>
    </row>
    <row r="2" spans="1:13" ht="20.1" customHeight="1">
      <c r="A2" s="102"/>
      <c r="B2" s="1392" t="s">
        <v>668</v>
      </c>
      <c r="C2" s="1392"/>
      <c r="D2" s="1392"/>
      <c r="E2" s="1392"/>
      <c r="F2" s="1392"/>
      <c r="G2" s="1392"/>
      <c r="H2" s="1392"/>
      <c r="I2" s="1392"/>
      <c r="J2" s="1392"/>
      <c r="K2" s="1392"/>
      <c r="L2" s="1392"/>
      <c r="M2" s="1392"/>
    </row>
    <row r="3" spans="1:7" ht="20.1" customHeight="1">
      <c r="A3" s="102"/>
      <c r="B3" s="102"/>
      <c r="C3" s="102"/>
      <c r="D3" s="102"/>
      <c r="E3" s="102"/>
      <c r="F3" s="102"/>
      <c r="G3" s="102"/>
    </row>
    <row r="4" spans="1:13" ht="20.1" customHeight="1">
      <c r="A4" s="102"/>
      <c r="B4" s="785"/>
      <c r="C4" s="790">
        <v>2013</v>
      </c>
      <c r="D4" s="785">
        <v>2012</v>
      </c>
      <c r="E4" s="785">
        <v>2011</v>
      </c>
      <c r="F4" s="785">
        <v>2010</v>
      </c>
      <c r="G4" s="785">
        <v>2009</v>
      </c>
      <c r="H4" s="785">
        <v>2008</v>
      </c>
      <c r="I4" s="785">
        <v>2007</v>
      </c>
      <c r="J4" s="785">
        <v>2006</v>
      </c>
      <c r="K4" s="785">
        <v>2005</v>
      </c>
      <c r="L4" s="785">
        <v>2004</v>
      </c>
      <c r="M4" s="785">
        <v>2003</v>
      </c>
    </row>
    <row r="5" spans="1:13" ht="20.1" customHeight="1">
      <c r="A5" s="102"/>
      <c r="B5" s="150" t="s">
        <v>667</v>
      </c>
      <c r="C5" s="784">
        <v>5413</v>
      </c>
      <c r="D5" s="783">
        <v>5686</v>
      </c>
      <c r="E5" s="794">
        <v>5784</v>
      </c>
      <c r="F5" s="794">
        <v>5987</v>
      </c>
      <c r="G5" s="794">
        <v>5689</v>
      </c>
      <c r="H5" s="794">
        <v>5695</v>
      </c>
      <c r="I5" s="794">
        <v>5778</v>
      </c>
      <c r="J5" s="794">
        <v>6471</v>
      </c>
      <c r="K5" s="794">
        <v>6592</v>
      </c>
      <c r="L5" s="794">
        <v>7003</v>
      </c>
      <c r="M5" s="794">
        <v>7323</v>
      </c>
    </row>
    <row r="6" spans="1:13" ht="20.1" customHeight="1">
      <c r="A6" s="102"/>
      <c r="B6" s="391" t="s">
        <v>666</v>
      </c>
      <c r="C6" s="519">
        <v>33026</v>
      </c>
      <c r="D6" s="611">
        <v>30877</v>
      </c>
      <c r="E6" s="452">
        <v>30717</v>
      </c>
      <c r="F6" s="452">
        <v>25788</v>
      </c>
      <c r="G6" s="452">
        <v>26318</v>
      </c>
      <c r="H6" s="452">
        <v>26218</v>
      </c>
      <c r="I6" s="452">
        <v>25730</v>
      </c>
      <c r="J6" s="452">
        <v>25539</v>
      </c>
      <c r="K6" s="452">
        <v>24750</v>
      </c>
      <c r="L6" s="452">
        <v>22785</v>
      </c>
      <c r="M6" s="452">
        <v>22267</v>
      </c>
    </row>
    <row r="7" spans="1:13" ht="20.1" customHeight="1">
      <c r="A7" s="102"/>
      <c r="B7" s="797" t="s">
        <v>665</v>
      </c>
      <c r="C7" s="792">
        <v>11526</v>
      </c>
      <c r="D7" s="792">
        <v>11368</v>
      </c>
      <c r="E7" s="791">
        <v>11423</v>
      </c>
      <c r="F7" s="791">
        <v>10695</v>
      </c>
      <c r="G7" s="791">
        <v>10483</v>
      </c>
      <c r="H7" s="791">
        <v>10458</v>
      </c>
      <c r="I7" s="791">
        <v>10449</v>
      </c>
      <c r="J7" s="791">
        <v>11120</v>
      </c>
      <c r="K7" s="791">
        <v>11106</v>
      </c>
      <c r="L7" s="791">
        <v>11148</v>
      </c>
      <c r="M7" s="791">
        <v>11401</v>
      </c>
    </row>
    <row r="8" spans="1:7" ht="20.1" customHeight="1">
      <c r="A8" s="102"/>
      <c r="B8" s="102"/>
      <c r="C8" s="102"/>
      <c r="D8" s="102"/>
      <c r="E8" s="102"/>
      <c r="F8" s="102"/>
      <c r="G8" s="102"/>
    </row>
    <row r="9" spans="1:13" ht="13.5" customHeight="1">
      <c r="A9" s="102"/>
      <c r="B9" s="1396" t="s">
        <v>664</v>
      </c>
      <c r="C9" s="1396"/>
      <c r="D9" s="1396"/>
      <c r="E9" s="1396"/>
      <c r="F9" s="1396"/>
      <c r="G9" s="1396"/>
      <c r="H9" s="1396"/>
      <c r="I9" s="1396"/>
      <c r="J9" s="1396"/>
      <c r="K9" s="1396"/>
      <c r="L9" s="1396"/>
      <c r="M9" s="1396"/>
    </row>
    <row r="10" spans="1:13" ht="20.1" customHeight="1">
      <c r="A10" s="102"/>
      <c r="B10" s="1396" t="s">
        <v>663</v>
      </c>
      <c r="C10" s="1396"/>
      <c r="D10" s="1396"/>
      <c r="E10" s="1396"/>
      <c r="F10" s="1396"/>
      <c r="G10" s="1396"/>
      <c r="H10" s="1396"/>
      <c r="I10" s="1396"/>
      <c r="J10" s="1396"/>
      <c r="K10" s="1396"/>
      <c r="L10" s="1396"/>
      <c r="M10" s="1396"/>
    </row>
    <row r="13" spans="2:13" ht="20.1" customHeight="1">
      <c r="B13" s="1392"/>
      <c r="C13" s="1392"/>
      <c r="D13" s="1392"/>
      <c r="E13" s="1392"/>
      <c r="F13" s="1392"/>
      <c r="G13" s="1392"/>
      <c r="H13" s="1392"/>
      <c r="I13" s="1392"/>
      <c r="J13" s="1392"/>
      <c r="K13" s="1392"/>
      <c r="L13" s="1392"/>
      <c r="M13" s="1392"/>
    </row>
  </sheetData>
  <mergeCells count="4">
    <mergeCell ref="B2:M2"/>
    <mergeCell ref="B9:M9"/>
    <mergeCell ref="B10:M10"/>
    <mergeCell ref="B13:M13"/>
  </mergeCells>
  <printOptions/>
  <pageMargins left="0.7480314960629921" right="0.7480314960629921" top="0.984251968503937" bottom="0.984251968503937" header="0.5118110236220472" footer="0.5118110236220472"/>
  <pageSetup fitToHeight="1" fitToWidth="1" horizontalDpi="600" verticalDpi="600" orientation="landscape" paperSize="9" scale="73"/>
  <drawing r:id="rId1"/>
</worksheet>
</file>

<file path=xl/worksheets/sheet41.xml><?xml version="1.0" encoding="utf-8"?>
<worksheet xmlns="http://schemas.openxmlformats.org/spreadsheetml/2006/main" xmlns:r="http://schemas.openxmlformats.org/officeDocument/2006/relationships">
  <sheetPr>
    <tabColor rgb="FF542C73"/>
    <pageSetUpPr fitToPage="1"/>
  </sheetPr>
  <dimension ref="B2:M18"/>
  <sheetViews>
    <sheetView showGridLines="0" zoomScale="90" zoomScaleNormal="90" zoomScalePageLayoutView="90" workbookViewId="0" topLeftCell="A1">
      <selection activeCell="B2" sqref="B2:M2"/>
    </sheetView>
  </sheetViews>
  <sheetFormatPr defaultColWidth="10.875" defaultRowHeight="19.5" customHeight="1"/>
  <cols>
    <col min="1" max="1" width="5.50390625" style="9" customWidth="1"/>
    <col min="2" max="2" width="39.375" style="9" customWidth="1"/>
    <col min="3" max="16384" width="10.875" style="9" customWidth="1"/>
  </cols>
  <sheetData>
    <row r="2" spans="2:13" ht="20.1" customHeight="1">
      <c r="B2" s="1392" t="str">
        <f>UPPER("Key operating ratios - Group")</f>
        <v>KEY OPERATING RATIOS - GROUP</v>
      </c>
      <c r="C2" s="1392"/>
      <c r="D2" s="1392"/>
      <c r="E2" s="1392"/>
      <c r="F2" s="1392"/>
      <c r="G2" s="1392"/>
      <c r="H2" s="1392"/>
      <c r="I2" s="1392"/>
      <c r="J2" s="1392"/>
      <c r="K2" s="1392"/>
      <c r="L2" s="1392"/>
      <c r="M2" s="1392"/>
    </row>
    <row r="4" spans="2:11" ht="20.1" customHeight="1">
      <c r="B4" s="788" t="s">
        <v>690</v>
      </c>
      <c r="C4" s="790" t="s">
        <v>689</v>
      </c>
      <c r="D4" s="785" t="s">
        <v>688</v>
      </c>
      <c r="E4" s="785" t="s">
        <v>687</v>
      </c>
      <c r="F4" s="785" t="s">
        <v>686</v>
      </c>
      <c r="G4" s="785" t="s">
        <v>685</v>
      </c>
      <c r="H4" s="785" t="s">
        <v>684</v>
      </c>
      <c r="I4" s="785" t="s">
        <v>683</v>
      </c>
      <c r="J4" s="785" t="s">
        <v>682</v>
      </c>
      <c r="K4" s="785" t="s">
        <v>681</v>
      </c>
    </row>
    <row r="5" spans="2:11" ht="20.1" customHeight="1">
      <c r="B5" s="351" t="s">
        <v>680</v>
      </c>
      <c r="C5" s="814">
        <v>7.9</v>
      </c>
      <c r="D5" s="813">
        <v>8.1</v>
      </c>
      <c r="E5" s="812">
        <v>6.6</v>
      </c>
      <c r="F5" s="812">
        <v>3.6</v>
      </c>
      <c r="G5" s="812">
        <v>2.7</v>
      </c>
      <c r="H5" s="812">
        <v>2.4</v>
      </c>
      <c r="I5" s="812">
        <v>2</v>
      </c>
      <c r="J5" s="812">
        <v>1.4</v>
      </c>
      <c r="K5" s="812">
        <v>0.9</v>
      </c>
    </row>
    <row r="6" spans="2:11" ht="20.1" customHeight="1">
      <c r="B6" s="351" t="s">
        <v>679</v>
      </c>
      <c r="C6" s="811">
        <v>21.9</v>
      </c>
      <c r="D6" s="810">
        <v>18.1</v>
      </c>
      <c r="E6" s="809">
        <v>16.1</v>
      </c>
      <c r="F6" s="809">
        <v>15.4</v>
      </c>
      <c r="G6" s="809">
        <v>16.8</v>
      </c>
      <c r="H6" s="809">
        <v>14.4</v>
      </c>
      <c r="I6" s="809">
        <v>11.9</v>
      </c>
      <c r="J6" s="809">
        <v>9.4</v>
      </c>
      <c r="K6" s="809">
        <v>7</v>
      </c>
    </row>
    <row r="7" spans="2:11" ht="20.1" customHeight="1">
      <c r="B7" s="351" t="s">
        <v>678</v>
      </c>
      <c r="C7" s="808">
        <v>133</v>
      </c>
      <c r="D7" s="807">
        <v>136</v>
      </c>
      <c r="E7" s="806">
        <v>138</v>
      </c>
      <c r="F7" s="806">
        <v>110</v>
      </c>
      <c r="G7" s="806">
        <v>75</v>
      </c>
      <c r="H7" s="806">
        <v>75</v>
      </c>
      <c r="I7" s="806">
        <v>74</v>
      </c>
      <c r="J7" s="806">
        <v>90</v>
      </c>
      <c r="K7" s="806">
        <v>97</v>
      </c>
    </row>
    <row r="8" spans="2:11" ht="20.1" customHeight="1">
      <c r="B8" s="805" t="s">
        <v>677</v>
      </c>
      <c r="C8" s="804">
        <v>89</v>
      </c>
      <c r="D8" s="803">
        <v>79</v>
      </c>
      <c r="E8" s="802">
        <v>80</v>
      </c>
      <c r="F8" s="802">
        <v>96</v>
      </c>
      <c r="G8" s="802">
        <v>94</v>
      </c>
      <c r="H8" s="802">
        <v>99</v>
      </c>
      <c r="I8" s="802">
        <v>93</v>
      </c>
      <c r="J8" s="802">
        <v>91</v>
      </c>
      <c r="K8" s="802">
        <v>94</v>
      </c>
    </row>
    <row r="10" spans="2:13" ht="20.1" customHeight="1">
      <c r="B10" s="788" t="s">
        <v>676</v>
      </c>
      <c r="C10" s="790">
        <v>2013</v>
      </c>
      <c r="D10" s="785">
        <v>2012</v>
      </c>
      <c r="E10" s="785">
        <v>2011</v>
      </c>
      <c r="F10" s="785">
        <v>2010</v>
      </c>
      <c r="G10" s="785">
        <v>2009</v>
      </c>
      <c r="H10" s="785">
        <v>2008</v>
      </c>
      <c r="I10" s="785">
        <v>2007</v>
      </c>
      <c r="J10" s="785">
        <v>2006</v>
      </c>
      <c r="K10" s="785">
        <v>2005</v>
      </c>
      <c r="L10" s="785">
        <v>2004</v>
      </c>
      <c r="M10" s="785">
        <v>2003</v>
      </c>
    </row>
    <row r="11" spans="2:13" ht="20.1" customHeight="1">
      <c r="B11" s="801" t="s">
        <v>675</v>
      </c>
      <c r="C11" s="800">
        <v>13.7</v>
      </c>
      <c r="D11" s="799">
        <v>13.5</v>
      </c>
      <c r="E11" s="798">
        <v>13.3</v>
      </c>
      <c r="F11" s="798">
        <v>12.3</v>
      </c>
      <c r="G11" s="798">
        <v>12.6</v>
      </c>
      <c r="H11" s="798">
        <v>12.2</v>
      </c>
      <c r="I11" s="798">
        <v>12</v>
      </c>
      <c r="J11" s="798">
        <v>12.9</v>
      </c>
      <c r="K11" s="798">
        <v>12.2</v>
      </c>
      <c r="L11" s="798">
        <v>11.8</v>
      </c>
      <c r="M11" s="798">
        <v>12.3</v>
      </c>
    </row>
    <row r="13" spans="2:13" ht="12.95" customHeight="1">
      <c r="B13" s="1413" t="s">
        <v>674</v>
      </c>
      <c r="C13" s="1413"/>
      <c r="D13" s="1413"/>
      <c r="E13" s="1413"/>
      <c r="F13" s="1413"/>
      <c r="G13" s="1413"/>
      <c r="H13" s="1413"/>
      <c r="I13" s="1413"/>
      <c r="J13" s="1413"/>
      <c r="K13" s="1413"/>
      <c r="L13" s="1413"/>
      <c r="M13" s="1413"/>
    </row>
    <row r="14" spans="2:13" ht="12.95" customHeight="1">
      <c r="B14" s="1396" t="s">
        <v>673</v>
      </c>
      <c r="C14" s="1396"/>
      <c r="D14" s="1396"/>
      <c r="E14" s="1396"/>
      <c r="F14" s="1396"/>
      <c r="G14" s="1396"/>
      <c r="H14" s="1396"/>
      <c r="I14" s="1396"/>
      <c r="J14" s="1396"/>
      <c r="K14" s="1396"/>
      <c r="L14" s="1396"/>
      <c r="M14" s="1396"/>
    </row>
    <row r="15" spans="2:13" ht="12.95" customHeight="1">
      <c r="B15" s="1396" t="s">
        <v>672</v>
      </c>
      <c r="C15" s="1396"/>
      <c r="D15" s="1396"/>
      <c r="E15" s="1396"/>
      <c r="F15" s="1396"/>
      <c r="G15" s="1396"/>
      <c r="H15" s="1396"/>
      <c r="I15" s="1396"/>
      <c r="J15" s="1396"/>
      <c r="K15" s="1396"/>
      <c r="L15" s="1396"/>
      <c r="M15" s="1396"/>
    </row>
    <row r="16" spans="2:13" ht="12.95" customHeight="1">
      <c r="B16" s="1396" t="s">
        <v>671</v>
      </c>
      <c r="C16" s="1396"/>
      <c r="D16" s="1396"/>
      <c r="E16" s="1396"/>
      <c r="F16" s="1396"/>
      <c r="G16" s="1396"/>
      <c r="H16" s="1396"/>
      <c r="I16" s="1396"/>
      <c r="J16" s="1396"/>
      <c r="K16" s="1396"/>
      <c r="L16" s="1396"/>
      <c r="M16" s="1396"/>
    </row>
    <row r="17" spans="2:13" ht="12" customHeight="1">
      <c r="B17" s="1396" t="s">
        <v>670</v>
      </c>
      <c r="C17" s="1396"/>
      <c r="D17" s="1396"/>
      <c r="E17" s="1396"/>
      <c r="F17" s="1396"/>
      <c r="G17" s="1396"/>
      <c r="H17" s="1396"/>
      <c r="I17" s="1396"/>
      <c r="J17" s="1396"/>
      <c r="K17" s="1396"/>
      <c r="L17" s="1396"/>
      <c r="M17" s="1396"/>
    </row>
    <row r="18" spans="2:13" ht="20.1" customHeight="1">
      <c r="B18" s="1396" t="s">
        <v>669</v>
      </c>
      <c r="C18" s="1396"/>
      <c r="D18" s="1396"/>
      <c r="E18" s="1396"/>
      <c r="F18" s="1396"/>
      <c r="G18" s="1396"/>
      <c r="H18" s="1396"/>
      <c r="I18" s="1396"/>
      <c r="J18" s="1396"/>
      <c r="K18" s="1396"/>
      <c r="L18" s="1396"/>
      <c r="M18" s="1396"/>
    </row>
  </sheetData>
  <mergeCells count="7">
    <mergeCell ref="B18:M18"/>
    <mergeCell ref="B2:M2"/>
    <mergeCell ref="B13:M13"/>
    <mergeCell ref="B14:M14"/>
    <mergeCell ref="B15:M15"/>
    <mergeCell ref="B16:M16"/>
    <mergeCell ref="B17:M17"/>
  </mergeCells>
  <printOptions/>
  <pageMargins left="0.7480314960629921" right="0.7480314960629921" top="0.984251968503937" bottom="0.984251968503937" header="0.5118110236220472" footer="0.5118110236220472"/>
  <pageSetup fitToHeight="1" fitToWidth="1" horizontalDpi="600" verticalDpi="600" orientation="landscape" paperSize="9" scale="73"/>
  <drawing r:id="rId1"/>
</worksheet>
</file>

<file path=xl/worksheets/sheet42.xml><?xml version="1.0" encoding="utf-8"?>
<worksheet xmlns="http://schemas.openxmlformats.org/spreadsheetml/2006/main" xmlns:r="http://schemas.openxmlformats.org/officeDocument/2006/relationships">
  <sheetPr>
    <tabColor rgb="FF542C73"/>
    <pageSetUpPr fitToPage="1"/>
  </sheetPr>
  <dimension ref="B2:M18"/>
  <sheetViews>
    <sheetView showGridLines="0" zoomScale="90" zoomScaleNormal="90" zoomScalePageLayoutView="90" workbookViewId="0" topLeftCell="A1">
      <selection activeCell="B2" sqref="B2:M2"/>
    </sheetView>
  </sheetViews>
  <sheetFormatPr defaultColWidth="10.875" defaultRowHeight="19.5" customHeight="1"/>
  <cols>
    <col min="1" max="1" width="5.50390625" style="9" customWidth="1"/>
    <col min="2" max="2" width="39.375" style="9" customWidth="1"/>
    <col min="3" max="16384" width="10.875" style="9" customWidth="1"/>
  </cols>
  <sheetData>
    <row r="2" spans="2:13" ht="20.1" customHeight="1">
      <c r="B2" s="1427" t="str">
        <f>UPPER("Key operating ratios - consolidated subsidiaries ")</f>
        <v xml:space="preserve">KEY OPERATING RATIOS - CONSOLIDATED SUBSIDIARIES </v>
      </c>
      <c r="C2" s="1427"/>
      <c r="D2" s="1427"/>
      <c r="E2" s="1427"/>
      <c r="F2" s="1427"/>
      <c r="G2" s="1427"/>
      <c r="H2" s="1427"/>
      <c r="I2" s="1427"/>
      <c r="J2" s="1427"/>
      <c r="K2" s="1427"/>
      <c r="L2" s="1427"/>
      <c r="M2" s="1427"/>
    </row>
    <row r="4" spans="2:13" ht="20.1" customHeight="1">
      <c r="B4" s="788" t="s">
        <v>696</v>
      </c>
      <c r="C4" s="785" t="s">
        <v>689</v>
      </c>
      <c r="D4" s="785" t="s">
        <v>688</v>
      </c>
      <c r="E4" s="785" t="s">
        <v>687</v>
      </c>
      <c r="F4" s="785" t="s">
        <v>686</v>
      </c>
      <c r="G4" s="785" t="s">
        <v>685</v>
      </c>
      <c r="H4" s="785" t="s">
        <v>684</v>
      </c>
      <c r="I4" s="785" t="s">
        <v>683</v>
      </c>
      <c r="J4" s="785" t="s">
        <v>682</v>
      </c>
      <c r="K4" s="785" t="s">
        <v>681</v>
      </c>
      <c r="L4" s="785" t="s">
        <v>700</v>
      </c>
      <c r="M4" s="785" t="s">
        <v>699</v>
      </c>
    </row>
    <row r="5" spans="2:13" ht="20.1" customHeight="1">
      <c r="B5" s="832" t="s">
        <v>698</v>
      </c>
      <c r="C5" s="831">
        <v>10.3</v>
      </c>
      <c r="D5" s="830">
        <v>8</v>
      </c>
      <c r="E5" s="829">
        <v>6.3</v>
      </c>
      <c r="F5" s="829">
        <v>3.9</v>
      </c>
      <c r="G5" s="829">
        <v>4</v>
      </c>
      <c r="H5" s="829">
        <v>3.9</v>
      </c>
      <c r="I5" s="829">
        <v>5.3</v>
      </c>
      <c r="J5" s="829">
        <v>2.4</v>
      </c>
      <c r="K5" s="829">
        <v>1.2</v>
      </c>
      <c r="L5" s="829">
        <v>0.8</v>
      </c>
      <c r="M5" s="829">
        <v>0.7</v>
      </c>
    </row>
    <row r="6" spans="2:13" ht="20.1" customHeight="1">
      <c r="B6" s="828" t="s">
        <v>697</v>
      </c>
      <c r="C6" s="827">
        <v>35.2</v>
      </c>
      <c r="D6" s="826">
        <v>22</v>
      </c>
      <c r="E6" s="825">
        <v>18.5</v>
      </c>
      <c r="F6" s="825">
        <v>15.6</v>
      </c>
      <c r="G6" s="825">
        <v>22.8</v>
      </c>
      <c r="H6" s="825">
        <v>22.1</v>
      </c>
      <c r="I6" s="825">
        <v>18.3</v>
      </c>
      <c r="J6" s="825">
        <v>14.9</v>
      </c>
      <c r="K6" s="825">
        <v>8.5</v>
      </c>
      <c r="L6" s="825">
        <v>5.4</v>
      </c>
      <c r="M6" s="825">
        <v>4.3</v>
      </c>
    </row>
    <row r="8" spans="2:13" ht="20.1" customHeight="1">
      <c r="B8" s="788" t="s">
        <v>696</v>
      </c>
      <c r="C8" s="790">
        <v>2013</v>
      </c>
      <c r="D8" s="790">
        <v>2012</v>
      </c>
      <c r="E8" s="785">
        <v>2011</v>
      </c>
      <c r="F8" s="785">
        <v>2010</v>
      </c>
      <c r="G8" s="785">
        <v>2009</v>
      </c>
      <c r="H8" s="785">
        <v>2008</v>
      </c>
      <c r="I8" s="785">
        <v>2007</v>
      </c>
      <c r="J8" s="785">
        <v>2006</v>
      </c>
      <c r="K8" s="785">
        <v>2005</v>
      </c>
      <c r="L8" s="785">
        <v>2004</v>
      </c>
      <c r="M8" s="785">
        <v>2003</v>
      </c>
    </row>
    <row r="9" spans="2:13" ht="20.1" customHeight="1">
      <c r="B9" s="150" t="s">
        <v>695</v>
      </c>
      <c r="C9" s="824">
        <v>8.9</v>
      </c>
      <c r="D9" s="823">
        <v>7.9</v>
      </c>
      <c r="E9" s="822">
        <v>7</v>
      </c>
      <c r="F9" s="822">
        <v>6.1</v>
      </c>
      <c r="G9" s="822">
        <v>5.8</v>
      </c>
      <c r="H9" s="822">
        <v>6.3</v>
      </c>
      <c r="I9" s="822">
        <v>4.8</v>
      </c>
      <c r="J9" s="822">
        <v>3.7</v>
      </c>
      <c r="K9" s="822">
        <v>3.1</v>
      </c>
      <c r="L9" s="822">
        <v>2.8</v>
      </c>
      <c r="M9" s="822">
        <v>2.6</v>
      </c>
    </row>
    <row r="10" spans="2:13" ht="20.1" customHeight="1">
      <c r="B10" s="150" t="s">
        <v>331</v>
      </c>
      <c r="C10" s="821">
        <v>3.7</v>
      </c>
      <c r="D10" s="820">
        <v>3</v>
      </c>
      <c r="E10" s="151">
        <v>2.2</v>
      </c>
      <c r="F10" s="151">
        <v>1.6</v>
      </c>
      <c r="G10" s="151">
        <v>1.4</v>
      </c>
      <c r="H10" s="151">
        <v>1.6</v>
      </c>
      <c r="I10" s="151">
        <v>1.6</v>
      </c>
      <c r="J10" s="151">
        <v>1.1</v>
      </c>
      <c r="K10" s="151">
        <v>0.7</v>
      </c>
      <c r="L10" s="151">
        <v>0.6</v>
      </c>
      <c r="M10" s="151">
        <v>0.5</v>
      </c>
    </row>
    <row r="11" spans="2:13" ht="20.1" customHeight="1">
      <c r="B11" s="391" t="s">
        <v>694</v>
      </c>
      <c r="C11" s="819">
        <v>13.5</v>
      </c>
      <c r="D11" s="818">
        <v>11.9</v>
      </c>
      <c r="E11" s="380">
        <v>9.7</v>
      </c>
      <c r="F11" s="380">
        <v>8.9</v>
      </c>
      <c r="G11" s="380">
        <v>8.2</v>
      </c>
      <c r="H11" s="380">
        <v>7.5</v>
      </c>
      <c r="I11" s="380">
        <v>6</v>
      </c>
      <c r="J11" s="380">
        <v>5.1</v>
      </c>
      <c r="K11" s="380">
        <v>4.7</v>
      </c>
      <c r="L11" s="380">
        <v>4.6</v>
      </c>
      <c r="M11" s="380">
        <v>4.2</v>
      </c>
    </row>
    <row r="12" spans="2:13" ht="20.1" customHeight="1">
      <c r="B12" s="817" t="s">
        <v>693</v>
      </c>
      <c r="C12" s="816">
        <v>26.1</v>
      </c>
      <c r="D12" s="815">
        <v>22.8</v>
      </c>
      <c r="E12" s="815">
        <v>18.9</v>
      </c>
      <c r="F12" s="815">
        <v>16.6</v>
      </c>
      <c r="G12" s="815">
        <v>15.4</v>
      </c>
      <c r="H12" s="815">
        <v>15.4</v>
      </c>
      <c r="I12" s="815">
        <v>12.4</v>
      </c>
      <c r="J12" s="815">
        <v>9.9</v>
      </c>
      <c r="K12" s="815">
        <v>8.5</v>
      </c>
      <c r="L12" s="815">
        <v>8</v>
      </c>
      <c r="M12" s="815">
        <v>7.3</v>
      </c>
    </row>
    <row r="14" spans="2:13" ht="13.5" customHeight="1">
      <c r="B14" s="1424" t="s">
        <v>692</v>
      </c>
      <c r="C14" s="1424"/>
      <c r="D14" s="1424"/>
      <c r="E14" s="1424"/>
      <c r="F14" s="1424"/>
      <c r="G14" s="1424"/>
      <c r="H14" s="1424"/>
      <c r="I14" s="1424"/>
      <c r="J14" s="1424"/>
      <c r="K14" s="1424"/>
      <c r="L14" s="1424"/>
      <c r="M14" s="1424"/>
    </row>
    <row r="15" spans="2:13" ht="14.1" customHeight="1">
      <c r="B15" s="1424" t="s">
        <v>673</v>
      </c>
      <c r="C15" s="1424"/>
      <c r="D15" s="1424"/>
      <c r="E15" s="1424"/>
      <c r="F15" s="1424"/>
      <c r="G15" s="1424"/>
      <c r="H15" s="1424"/>
      <c r="I15" s="1424"/>
      <c r="J15" s="1424"/>
      <c r="K15" s="1424"/>
      <c r="L15" s="1424"/>
      <c r="M15" s="1424"/>
    </row>
    <row r="16" spans="2:13" ht="20.1" customHeight="1">
      <c r="B16" s="1424" t="s">
        <v>691</v>
      </c>
      <c r="C16" s="1424"/>
      <c r="D16" s="1424"/>
      <c r="E16" s="1424"/>
      <c r="F16" s="1424"/>
      <c r="G16" s="1424"/>
      <c r="H16" s="1424"/>
      <c r="I16" s="1424"/>
      <c r="J16" s="1424"/>
      <c r="K16" s="1424"/>
      <c r="L16" s="1424"/>
      <c r="M16" s="1424"/>
    </row>
    <row r="18" spans="2:13" ht="20.1" customHeight="1">
      <c r="B18" s="1392"/>
      <c r="C18" s="1392"/>
      <c r="D18" s="1392"/>
      <c r="E18" s="1392"/>
      <c r="F18" s="1392"/>
      <c r="G18" s="1392"/>
      <c r="H18" s="1392"/>
      <c r="I18" s="1392"/>
      <c r="J18" s="1392"/>
      <c r="K18" s="1392"/>
      <c r="L18" s="1392"/>
      <c r="M18" s="1392"/>
    </row>
  </sheetData>
  <mergeCells count="5">
    <mergeCell ref="B2:M2"/>
    <mergeCell ref="B14:M14"/>
    <mergeCell ref="B15:M15"/>
    <mergeCell ref="B16:M16"/>
    <mergeCell ref="B18:M18"/>
  </mergeCells>
  <printOptions/>
  <pageMargins left="0.7480314960629921" right="0.7480314960629921" top="0.984251968503937" bottom="0.984251968503937" header="0.5118110236220472" footer="0.5118110236220472"/>
  <pageSetup fitToHeight="1" fitToWidth="1" horizontalDpi="600" verticalDpi="600" orientation="landscape" paperSize="9" scale="73"/>
  <drawing r:id="rId1"/>
</worksheet>
</file>

<file path=xl/worksheets/sheet43.xml><?xml version="1.0" encoding="utf-8"?>
<worksheet xmlns="http://schemas.openxmlformats.org/spreadsheetml/2006/main" xmlns:r="http://schemas.openxmlformats.org/officeDocument/2006/relationships">
  <sheetPr>
    <tabColor rgb="FF542C73"/>
    <pageSetUpPr fitToPage="1"/>
  </sheetPr>
  <dimension ref="B2:H60"/>
  <sheetViews>
    <sheetView showGridLines="0" workbookViewId="0" topLeftCell="A1">
      <selection activeCell="B2" sqref="B2:G2"/>
    </sheetView>
  </sheetViews>
  <sheetFormatPr defaultColWidth="10.875" defaultRowHeight="19.5" customHeight="1"/>
  <cols>
    <col min="1" max="1" width="5.50390625" style="9" customWidth="1"/>
    <col min="2" max="2" width="39.375" style="9" customWidth="1"/>
    <col min="3" max="16384" width="10.875" style="9" customWidth="1"/>
  </cols>
  <sheetData>
    <row r="2" spans="2:7" ht="20.1" customHeight="1">
      <c r="B2" s="1392" t="str">
        <f>UPPER("Combined liquids and gas production")</f>
        <v>COMBINED LIQUIDS AND GAS PRODUCTION</v>
      </c>
      <c r="C2" s="1392"/>
      <c r="D2" s="1392"/>
      <c r="E2" s="1392"/>
      <c r="F2" s="1392"/>
      <c r="G2" s="1392"/>
    </row>
    <row r="4" spans="2:8" ht="20.1" customHeight="1">
      <c r="B4" s="788" t="s">
        <v>741</v>
      </c>
      <c r="C4" s="790">
        <v>2013</v>
      </c>
      <c r="D4" s="785">
        <v>2012</v>
      </c>
      <c r="E4" s="785">
        <v>2011</v>
      </c>
      <c r="F4" s="785">
        <v>2010</v>
      </c>
      <c r="G4" s="785">
        <v>2009</v>
      </c>
      <c r="H4" s="785">
        <v>2008</v>
      </c>
    </row>
    <row r="5" spans="2:8" ht="20.1" customHeight="1">
      <c r="B5" s="509" t="s">
        <v>346</v>
      </c>
      <c r="C5" s="848">
        <v>670</v>
      </c>
      <c r="D5" s="848">
        <v>713</v>
      </c>
      <c r="E5" s="847">
        <v>659</v>
      </c>
      <c r="F5" s="847">
        <v>756</v>
      </c>
      <c r="G5" s="847">
        <v>749</v>
      </c>
      <c r="H5" s="846">
        <v>783</v>
      </c>
    </row>
    <row r="6" spans="2:8" ht="20.1" customHeight="1">
      <c r="B6" s="150" t="s">
        <v>710</v>
      </c>
      <c r="C6" s="520">
        <v>21</v>
      </c>
      <c r="D6" s="681">
        <v>23</v>
      </c>
      <c r="E6" s="455">
        <v>33</v>
      </c>
      <c r="F6" s="455">
        <v>41</v>
      </c>
      <c r="G6" s="455">
        <v>74</v>
      </c>
      <c r="H6" s="771">
        <v>79</v>
      </c>
    </row>
    <row r="7" spans="2:8" ht="20.1" customHeight="1">
      <c r="B7" s="150" t="s">
        <v>709</v>
      </c>
      <c r="C7" s="520">
        <v>186</v>
      </c>
      <c r="D7" s="681">
        <v>179</v>
      </c>
      <c r="E7" s="455">
        <v>135</v>
      </c>
      <c r="F7" s="455">
        <v>163</v>
      </c>
      <c r="G7" s="455">
        <v>191</v>
      </c>
      <c r="H7" s="771">
        <v>205</v>
      </c>
    </row>
    <row r="8" spans="2:8" ht="20.1" customHeight="1">
      <c r="B8" s="150" t="s">
        <v>740</v>
      </c>
      <c r="C8" s="520" t="s">
        <v>199</v>
      </c>
      <c r="D8" s="513" t="s">
        <v>199</v>
      </c>
      <c r="E8" s="455">
        <v>3</v>
      </c>
      <c r="F8" s="455">
        <v>9</v>
      </c>
      <c r="G8" s="455">
        <v>12</v>
      </c>
      <c r="H8" s="771">
        <v>14</v>
      </c>
    </row>
    <row r="9" spans="2:8" ht="20.1" customHeight="1">
      <c r="B9" s="150" t="s">
        <v>739</v>
      </c>
      <c r="C9" s="520">
        <v>59</v>
      </c>
      <c r="D9" s="513">
        <v>57</v>
      </c>
      <c r="E9" s="455">
        <v>58</v>
      </c>
      <c r="F9" s="455">
        <v>67</v>
      </c>
      <c r="G9" s="455">
        <v>71</v>
      </c>
      <c r="H9" s="771">
        <v>76</v>
      </c>
    </row>
    <row r="10" spans="2:8" ht="20.1" customHeight="1">
      <c r="B10" s="150" t="s">
        <v>738</v>
      </c>
      <c r="C10" s="520">
        <v>50</v>
      </c>
      <c r="D10" s="513">
        <v>62</v>
      </c>
      <c r="E10" s="455">
        <v>20</v>
      </c>
      <c r="F10" s="455">
        <v>55</v>
      </c>
      <c r="G10" s="455">
        <v>60</v>
      </c>
      <c r="H10" s="771">
        <v>74</v>
      </c>
    </row>
    <row r="11" spans="2:8" ht="20.1" customHeight="1">
      <c r="B11" s="150" t="s">
        <v>737</v>
      </c>
      <c r="C11" s="520">
        <v>261</v>
      </c>
      <c r="D11" s="513">
        <v>279</v>
      </c>
      <c r="E11" s="455">
        <v>287</v>
      </c>
      <c r="F11" s="455">
        <v>301</v>
      </c>
      <c r="G11" s="455">
        <v>235</v>
      </c>
      <c r="H11" s="771">
        <v>246</v>
      </c>
    </row>
    <row r="12" spans="2:8" ht="20.1" customHeight="1">
      <c r="B12" s="391" t="s">
        <v>736</v>
      </c>
      <c r="C12" s="519">
        <v>93</v>
      </c>
      <c r="D12" s="611">
        <v>113</v>
      </c>
      <c r="E12" s="452">
        <v>123</v>
      </c>
      <c r="F12" s="452">
        <v>120</v>
      </c>
      <c r="G12" s="452">
        <v>106</v>
      </c>
      <c r="H12" s="770">
        <v>89</v>
      </c>
    </row>
    <row r="13" spans="2:8" ht="20.1" customHeight="1">
      <c r="B13" s="504" t="s">
        <v>347</v>
      </c>
      <c r="C13" s="535">
        <v>73</v>
      </c>
      <c r="D13" s="535">
        <v>69</v>
      </c>
      <c r="E13" s="698">
        <v>67</v>
      </c>
      <c r="F13" s="698">
        <v>65</v>
      </c>
      <c r="G13" s="698">
        <v>24</v>
      </c>
      <c r="H13" s="845">
        <v>14</v>
      </c>
    </row>
    <row r="14" spans="2:8" ht="20.1" customHeight="1">
      <c r="B14" s="150" t="s">
        <v>735</v>
      </c>
      <c r="C14" s="469">
        <v>13</v>
      </c>
      <c r="D14" s="468">
        <v>12</v>
      </c>
      <c r="E14" s="455">
        <v>11</v>
      </c>
      <c r="F14" s="455">
        <v>10</v>
      </c>
      <c r="G14" s="455">
        <v>8</v>
      </c>
      <c r="H14" s="771">
        <v>8</v>
      </c>
    </row>
    <row r="15" spans="2:8" ht="20.1" customHeight="1">
      <c r="B15" s="391" t="s">
        <v>734</v>
      </c>
      <c r="C15" s="467">
        <v>60</v>
      </c>
      <c r="D15" s="466">
        <v>57</v>
      </c>
      <c r="E15" s="452">
        <v>56</v>
      </c>
      <c r="F15" s="452">
        <v>55</v>
      </c>
      <c r="G15" s="452">
        <v>16</v>
      </c>
      <c r="H15" s="770">
        <v>6</v>
      </c>
    </row>
    <row r="16" spans="2:8" ht="20.1" customHeight="1">
      <c r="B16" s="504" t="s">
        <v>733</v>
      </c>
      <c r="C16" s="535">
        <v>166</v>
      </c>
      <c r="D16" s="535">
        <v>182</v>
      </c>
      <c r="E16" s="698">
        <v>188</v>
      </c>
      <c r="F16" s="698">
        <v>179</v>
      </c>
      <c r="G16" s="698">
        <v>182</v>
      </c>
      <c r="H16" s="845">
        <v>224</v>
      </c>
    </row>
    <row r="17" spans="2:8" ht="20.1" customHeight="1">
      <c r="B17" s="150" t="s">
        <v>732</v>
      </c>
      <c r="C17" s="469">
        <v>78</v>
      </c>
      <c r="D17" s="468">
        <v>83</v>
      </c>
      <c r="E17" s="455">
        <v>86</v>
      </c>
      <c r="F17" s="455">
        <v>83</v>
      </c>
      <c r="G17" s="455">
        <v>80</v>
      </c>
      <c r="H17" s="771">
        <v>81</v>
      </c>
    </row>
    <row r="18" spans="2:8" ht="20.1" customHeight="1">
      <c r="B18" s="150" t="s">
        <v>731</v>
      </c>
      <c r="C18" s="469">
        <v>28</v>
      </c>
      <c r="D18" s="468">
        <v>27</v>
      </c>
      <c r="E18" s="455">
        <v>25</v>
      </c>
      <c r="F18" s="455">
        <v>20</v>
      </c>
      <c r="G18" s="455">
        <v>20</v>
      </c>
      <c r="H18" s="771">
        <v>22</v>
      </c>
    </row>
    <row r="19" spans="2:8" ht="20.1" customHeight="1">
      <c r="B19" s="150" t="s">
        <v>708</v>
      </c>
      <c r="C19" s="520" t="s">
        <v>199</v>
      </c>
      <c r="D19" s="468">
        <v>6</v>
      </c>
      <c r="E19" s="455">
        <v>11</v>
      </c>
      <c r="F19" s="455">
        <v>18</v>
      </c>
      <c r="G19" s="455">
        <v>23</v>
      </c>
      <c r="H19" s="771">
        <v>23</v>
      </c>
    </row>
    <row r="20" spans="2:8" ht="20.1" customHeight="1">
      <c r="B20" s="150" t="s">
        <v>730</v>
      </c>
      <c r="C20" s="469">
        <v>12</v>
      </c>
      <c r="D20" s="468">
        <v>16</v>
      </c>
      <c r="E20" s="455">
        <v>12</v>
      </c>
      <c r="F20" s="455">
        <v>3</v>
      </c>
      <c r="G20" s="455">
        <v>5</v>
      </c>
      <c r="H20" s="771">
        <v>6</v>
      </c>
    </row>
    <row r="21" spans="2:8" ht="20.1" customHeight="1">
      <c r="B21" s="391" t="s">
        <v>707</v>
      </c>
      <c r="C21" s="467">
        <v>48</v>
      </c>
      <c r="D21" s="466">
        <v>50</v>
      </c>
      <c r="E21" s="452">
        <v>54</v>
      </c>
      <c r="F21" s="452">
        <v>55</v>
      </c>
      <c r="G21" s="452">
        <v>54</v>
      </c>
      <c r="H21" s="770">
        <v>92</v>
      </c>
    </row>
    <row r="22" spans="2:8" ht="20.1" customHeight="1">
      <c r="B22" s="504" t="s">
        <v>729</v>
      </c>
      <c r="C22" s="535">
        <v>235</v>
      </c>
      <c r="D22" s="535">
        <v>221</v>
      </c>
      <c r="E22" s="698">
        <v>231</v>
      </c>
      <c r="F22" s="698">
        <v>248</v>
      </c>
      <c r="G22" s="698">
        <v>251</v>
      </c>
      <c r="H22" s="845">
        <v>246</v>
      </c>
    </row>
    <row r="23" spans="2:8" ht="20.1" customHeight="1">
      <c r="B23" s="150" t="s">
        <v>728</v>
      </c>
      <c r="C23" s="469">
        <v>4</v>
      </c>
      <c r="D23" s="468">
        <v>5</v>
      </c>
      <c r="E23" s="455">
        <v>4</v>
      </c>
      <c r="F23" s="455">
        <v>1</v>
      </c>
      <c r="G23" s="489" t="s">
        <v>199</v>
      </c>
      <c r="H23" s="779" t="s">
        <v>199</v>
      </c>
    </row>
    <row r="24" spans="2:8" ht="20.1" customHeight="1">
      <c r="B24" s="150" t="s">
        <v>727</v>
      </c>
      <c r="C24" s="469">
        <v>13</v>
      </c>
      <c r="D24" s="468">
        <v>12</v>
      </c>
      <c r="E24" s="455">
        <v>13</v>
      </c>
      <c r="F24" s="455">
        <v>14</v>
      </c>
      <c r="G24" s="455">
        <v>12</v>
      </c>
      <c r="H24" s="771">
        <v>14</v>
      </c>
    </row>
    <row r="25" spans="2:8" ht="20.1" customHeight="1">
      <c r="B25" s="844" t="s">
        <v>726</v>
      </c>
      <c r="C25" s="469">
        <v>8</v>
      </c>
      <c r="D25" s="468">
        <v>1</v>
      </c>
      <c r="E25" s="489" t="s">
        <v>199</v>
      </c>
      <c r="F25" s="489" t="s">
        <v>199</v>
      </c>
      <c r="G25" s="489" t="s">
        <v>199</v>
      </c>
      <c r="H25" s="779" t="s">
        <v>199</v>
      </c>
    </row>
    <row r="26" spans="2:8" ht="20.1" customHeight="1">
      <c r="B26" s="150" t="s">
        <v>725</v>
      </c>
      <c r="C26" s="469">
        <v>131</v>
      </c>
      <c r="D26" s="468">
        <v>132</v>
      </c>
      <c r="E26" s="455">
        <v>158</v>
      </c>
      <c r="F26" s="455">
        <v>178</v>
      </c>
      <c r="G26" s="455">
        <v>190</v>
      </c>
      <c r="H26" s="771">
        <v>177</v>
      </c>
    </row>
    <row r="27" spans="2:8" ht="20.1" customHeight="1">
      <c r="B27" s="150" t="s">
        <v>724</v>
      </c>
      <c r="C27" s="469">
        <v>16</v>
      </c>
      <c r="D27" s="468">
        <v>16</v>
      </c>
      <c r="E27" s="455">
        <v>15</v>
      </c>
      <c r="F27" s="455">
        <v>14</v>
      </c>
      <c r="G27" s="455">
        <v>13</v>
      </c>
      <c r="H27" s="771">
        <v>14</v>
      </c>
    </row>
    <row r="28" spans="2:8" ht="20.1" customHeight="1">
      <c r="B28" s="391" t="s">
        <v>723</v>
      </c>
      <c r="C28" s="467">
        <v>63</v>
      </c>
      <c r="D28" s="466">
        <v>55</v>
      </c>
      <c r="E28" s="452">
        <v>41</v>
      </c>
      <c r="F28" s="452">
        <v>41</v>
      </c>
      <c r="G28" s="452">
        <v>36</v>
      </c>
      <c r="H28" s="770">
        <v>41</v>
      </c>
    </row>
    <row r="29" spans="2:8" ht="20.1" customHeight="1">
      <c r="B29" s="504" t="s">
        <v>722</v>
      </c>
      <c r="C29" s="535">
        <v>227</v>
      </c>
      <c r="D29" s="535">
        <v>195</v>
      </c>
      <c r="E29" s="698">
        <v>119</v>
      </c>
      <c r="F29" s="698">
        <v>23</v>
      </c>
      <c r="G29" s="698">
        <v>24</v>
      </c>
      <c r="H29" s="845">
        <v>26</v>
      </c>
    </row>
    <row r="30" spans="2:8" ht="20.1" customHeight="1">
      <c r="B30" s="150" t="s">
        <v>721</v>
      </c>
      <c r="C30" s="469">
        <v>20</v>
      </c>
      <c r="D30" s="468">
        <v>16</v>
      </c>
      <c r="E30" s="455">
        <v>14</v>
      </c>
      <c r="F30" s="455">
        <v>13</v>
      </c>
      <c r="G30" s="455">
        <v>12</v>
      </c>
      <c r="H30" s="771">
        <v>18</v>
      </c>
    </row>
    <row r="31" spans="2:8" ht="20.1" customHeight="1">
      <c r="B31" s="391" t="s">
        <v>703</v>
      </c>
      <c r="C31" s="467">
        <v>207</v>
      </c>
      <c r="D31" s="466">
        <v>179</v>
      </c>
      <c r="E31" s="452">
        <v>105</v>
      </c>
      <c r="F31" s="452">
        <v>10</v>
      </c>
      <c r="G31" s="452">
        <v>12</v>
      </c>
      <c r="H31" s="770">
        <v>8</v>
      </c>
    </row>
    <row r="32" spans="2:8" ht="20.1" customHeight="1">
      <c r="B32" s="504" t="s">
        <v>720</v>
      </c>
      <c r="C32" s="535">
        <v>392</v>
      </c>
      <c r="D32" s="535">
        <v>427</v>
      </c>
      <c r="E32" s="698">
        <v>512</v>
      </c>
      <c r="F32" s="698">
        <v>580</v>
      </c>
      <c r="G32" s="698">
        <v>613</v>
      </c>
      <c r="H32" s="845">
        <v>616</v>
      </c>
    </row>
    <row r="33" spans="2:8" ht="20.1" customHeight="1">
      <c r="B33" s="150" t="s">
        <v>349</v>
      </c>
      <c r="C33" s="469">
        <v>9</v>
      </c>
      <c r="D33" s="468">
        <v>13</v>
      </c>
      <c r="E33" s="455">
        <v>18</v>
      </c>
      <c r="F33" s="455">
        <v>21</v>
      </c>
      <c r="G33" s="455">
        <v>24</v>
      </c>
      <c r="H33" s="771">
        <v>25</v>
      </c>
    </row>
    <row r="34" spans="2:8" ht="20.1" customHeight="1">
      <c r="B34" s="150" t="s">
        <v>719</v>
      </c>
      <c r="C34" s="469">
        <v>35</v>
      </c>
      <c r="D34" s="468">
        <v>33</v>
      </c>
      <c r="E34" s="455">
        <v>38</v>
      </c>
      <c r="F34" s="455">
        <v>42</v>
      </c>
      <c r="G34" s="455">
        <v>45</v>
      </c>
      <c r="H34" s="771">
        <v>44</v>
      </c>
    </row>
    <row r="35" spans="2:8" ht="20.1" customHeight="1">
      <c r="B35" s="150" t="s">
        <v>718</v>
      </c>
      <c r="C35" s="469">
        <v>243</v>
      </c>
      <c r="D35" s="468">
        <v>275</v>
      </c>
      <c r="E35" s="455">
        <v>287</v>
      </c>
      <c r="F35" s="455">
        <v>310</v>
      </c>
      <c r="G35" s="455">
        <v>327</v>
      </c>
      <c r="H35" s="771">
        <v>334</v>
      </c>
    </row>
    <row r="36" spans="2:8" ht="20.1" customHeight="1">
      <c r="B36" s="391" t="s">
        <v>717</v>
      </c>
      <c r="C36" s="467">
        <v>105</v>
      </c>
      <c r="D36" s="466">
        <v>106</v>
      </c>
      <c r="E36" s="452">
        <v>169</v>
      </c>
      <c r="F36" s="452">
        <v>207</v>
      </c>
      <c r="G36" s="452">
        <v>217</v>
      </c>
      <c r="H36" s="770">
        <v>213</v>
      </c>
    </row>
    <row r="37" spans="2:8" ht="20.1" customHeight="1">
      <c r="B37" s="504" t="s">
        <v>716</v>
      </c>
      <c r="C37" s="535">
        <v>536</v>
      </c>
      <c r="D37" s="535">
        <v>493</v>
      </c>
      <c r="E37" s="698">
        <v>570</v>
      </c>
      <c r="F37" s="698">
        <v>527</v>
      </c>
      <c r="G37" s="698">
        <v>438</v>
      </c>
      <c r="H37" s="845">
        <v>432</v>
      </c>
    </row>
    <row r="38" spans="2:8" ht="20.1" customHeight="1">
      <c r="B38" s="150" t="s">
        <v>706</v>
      </c>
      <c r="C38" s="469">
        <v>260</v>
      </c>
      <c r="D38" s="468">
        <v>246</v>
      </c>
      <c r="E38" s="455">
        <v>240</v>
      </c>
      <c r="F38" s="455">
        <v>222</v>
      </c>
      <c r="G38" s="455">
        <v>214</v>
      </c>
      <c r="H38" s="771">
        <v>243</v>
      </c>
    </row>
    <row r="39" spans="2:8" ht="20.1" customHeight="1">
      <c r="B39" s="150" t="s">
        <v>715</v>
      </c>
      <c r="C39" s="520" t="s">
        <v>199</v>
      </c>
      <c r="D39" s="513" t="s">
        <v>199</v>
      </c>
      <c r="E39" s="489" t="s">
        <v>199</v>
      </c>
      <c r="F39" s="455">
        <v>2</v>
      </c>
      <c r="G39" s="455">
        <v>8</v>
      </c>
      <c r="H39" s="771">
        <v>9</v>
      </c>
    </row>
    <row r="40" spans="2:8" ht="20.1" customHeight="1">
      <c r="B40" s="844" t="s">
        <v>714</v>
      </c>
      <c r="C40" s="520">
        <v>7</v>
      </c>
      <c r="D40" s="513">
        <v>6</v>
      </c>
      <c r="E40" s="489" t="s">
        <v>199</v>
      </c>
      <c r="F40" s="489" t="s">
        <v>199</v>
      </c>
      <c r="G40" s="489" t="s">
        <v>199</v>
      </c>
      <c r="H40" s="779" t="s">
        <v>199</v>
      </c>
    </row>
    <row r="41" spans="2:8" ht="20.1" customHeight="1">
      <c r="B41" s="150" t="s">
        <v>705</v>
      </c>
      <c r="C41" s="520">
        <v>37</v>
      </c>
      <c r="D41" s="513">
        <v>37</v>
      </c>
      <c r="E41" s="455">
        <v>36</v>
      </c>
      <c r="F41" s="455">
        <v>34</v>
      </c>
      <c r="G41" s="455">
        <v>34</v>
      </c>
      <c r="H41" s="771">
        <v>34</v>
      </c>
    </row>
    <row r="42" spans="2:8" ht="20.1" customHeight="1">
      <c r="B42" s="150" t="s">
        <v>704</v>
      </c>
      <c r="C42" s="520">
        <v>137</v>
      </c>
      <c r="D42" s="513">
        <v>139</v>
      </c>
      <c r="E42" s="455">
        <v>155</v>
      </c>
      <c r="F42" s="455">
        <v>164</v>
      </c>
      <c r="G42" s="455">
        <v>141</v>
      </c>
      <c r="H42" s="771">
        <v>121</v>
      </c>
    </row>
    <row r="43" spans="2:8" ht="20.1" customHeight="1">
      <c r="B43" s="150" t="s">
        <v>713</v>
      </c>
      <c r="C43" s="520" t="s">
        <v>199</v>
      </c>
      <c r="D43" s="513" t="s">
        <v>199</v>
      </c>
      <c r="E43" s="455">
        <v>53</v>
      </c>
      <c r="F43" s="455">
        <v>39</v>
      </c>
      <c r="G43" s="455">
        <v>20</v>
      </c>
      <c r="H43" s="771">
        <v>15</v>
      </c>
    </row>
    <row r="44" spans="2:8" ht="20.1" customHeight="1">
      <c r="B44" s="391" t="s">
        <v>702</v>
      </c>
      <c r="C44" s="519">
        <v>95</v>
      </c>
      <c r="D44" s="611">
        <v>65</v>
      </c>
      <c r="E44" s="452">
        <v>86</v>
      </c>
      <c r="F44" s="452">
        <v>66</v>
      </c>
      <c r="G44" s="452">
        <v>21</v>
      </c>
      <c r="H44" s="770">
        <v>10</v>
      </c>
    </row>
    <row r="45" spans="2:8" ht="20.1" customHeight="1">
      <c r="B45" s="843" t="s">
        <v>712</v>
      </c>
      <c r="C45" s="842">
        <v>2299</v>
      </c>
      <c r="D45" s="842">
        <v>2300</v>
      </c>
      <c r="E45" s="841">
        <v>2346</v>
      </c>
      <c r="F45" s="841">
        <v>2378</v>
      </c>
      <c r="G45" s="841">
        <v>2281</v>
      </c>
      <c r="H45" s="840">
        <v>2341</v>
      </c>
    </row>
    <row r="46" spans="2:8" ht="20.1" customHeight="1">
      <c r="B46" s="839" t="s">
        <v>711</v>
      </c>
      <c r="C46" s="838">
        <v>687</v>
      </c>
      <c r="D46" s="837">
        <v>611</v>
      </c>
      <c r="E46" s="836">
        <v>571</v>
      </c>
      <c r="F46" s="836">
        <v>444</v>
      </c>
      <c r="G46" s="836">
        <v>359</v>
      </c>
      <c r="H46" s="835">
        <v>403</v>
      </c>
    </row>
    <row r="47" spans="2:8" ht="20.1" customHeight="1">
      <c r="B47" s="150" t="s">
        <v>710</v>
      </c>
      <c r="C47" s="520" t="s">
        <v>199</v>
      </c>
      <c r="D47" s="513" t="s">
        <v>199</v>
      </c>
      <c r="E47" s="455">
        <v>10</v>
      </c>
      <c r="F47" s="455">
        <v>20</v>
      </c>
      <c r="G47" s="455">
        <v>21</v>
      </c>
      <c r="H47" s="771">
        <v>20</v>
      </c>
    </row>
    <row r="48" spans="2:8" ht="20.1" customHeight="1">
      <c r="B48" s="150" t="s">
        <v>709</v>
      </c>
      <c r="C48" s="520">
        <v>3</v>
      </c>
      <c r="D48" s="513" t="s">
        <v>199</v>
      </c>
      <c r="E48" s="489" t="s">
        <v>199</v>
      </c>
      <c r="F48" s="489" t="s">
        <v>199</v>
      </c>
      <c r="G48" s="489" t="s">
        <v>199</v>
      </c>
      <c r="H48" s="489" t="s">
        <v>199</v>
      </c>
    </row>
    <row r="49" spans="2:8" ht="20.1" customHeight="1">
      <c r="B49" s="150" t="s">
        <v>708</v>
      </c>
      <c r="C49" s="520" t="s">
        <v>199</v>
      </c>
      <c r="D49" s="513" t="s">
        <v>199</v>
      </c>
      <c r="E49" s="455">
        <v>4</v>
      </c>
      <c r="F49" s="455">
        <v>7</v>
      </c>
      <c r="G49" s="455">
        <v>6</v>
      </c>
      <c r="H49" s="771">
        <v>5</v>
      </c>
    </row>
    <row r="50" spans="2:8" ht="20.1" customHeight="1">
      <c r="B50" s="150" t="s">
        <v>707</v>
      </c>
      <c r="C50" s="520">
        <v>37</v>
      </c>
      <c r="D50" s="513">
        <v>40</v>
      </c>
      <c r="E50" s="455">
        <v>45</v>
      </c>
      <c r="F50" s="455">
        <v>46</v>
      </c>
      <c r="G50" s="455">
        <v>45</v>
      </c>
      <c r="H50" s="771">
        <v>83</v>
      </c>
    </row>
    <row r="51" spans="2:8" ht="20.1" customHeight="1">
      <c r="B51" s="150" t="s">
        <v>706</v>
      </c>
      <c r="C51" s="520">
        <v>253</v>
      </c>
      <c r="D51" s="513">
        <v>237</v>
      </c>
      <c r="E51" s="455">
        <v>231</v>
      </c>
      <c r="F51" s="455">
        <v>212</v>
      </c>
      <c r="G51" s="455">
        <v>202</v>
      </c>
      <c r="H51" s="771">
        <v>231</v>
      </c>
    </row>
    <row r="52" spans="2:8" ht="20.1" customHeight="1">
      <c r="B52" s="150" t="s">
        <v>705</v>
      </c>
      <c r="C52" s="520">
        <v>35</v>
      </c>
      <c r="D52" s="513">
        <v>34</v>
      </c>
      <c r="E52" s="455">
        <v>34</v>
      </c>
      <c r="F52" s="455">
        <v>32</v>
      </c>
      <c r="G52" s="455">
        <v>34</v>
      </c>
      <c r="H52" s="771">
        <v>34</v>
      </c>
    </row>
    <row r="53" spans="2:8" ht="20.1" customHeight="1">
      <c r="B53" s="150" t="s">
        <v>704</v>
      </c>
      <c r="C53" s="520">
        <v>78</v>
      </c>
      <c r="D53" s="513">
        <v>74</v>
      </c>
      <c r="E53" s="455">
        <v>78</v>
      </c>
      <c r="F53" s="455">
        <v>75</v>
      </c>
      <c r="G53" s="455">
        <v>42</v>
      </c>
      <c r="H53" s="771">
        <v>30</v>
      </c>
    </row>
    <row r="54" spans="2:8" ht="20.1" customHeight="1">
      <c r="B54" s="150" t="s">
        <v>703</v>
      </c>
      <c r="C54" s="520">
        <v>197</v>
      </c>
      <c r="D54" s="513">
        <v>171</v>
      </c>
      <c r="E54" s="455">
        <v>95</v>
      </c>
      <c r="F54" s="489" t="s">
        <v>199</v>
      </c>
      <c r="G54" s="489" t="s">
        <v>199</v>
      </c>
      <c r="H54" s="779" t="s">
        <v>199</v>
      </c>
    </row>
    <row r="55" spans="2:8" ht="20.1" customHeight="1">
      <c r="B55" s="834" t="s">
        <v>702</v>
      </c>
      <c r="C55" s="777">
        <v>84</v>
      </c>
      <c r="D55" s="776">
        <v>55</v>
      </c>
      <c r="E55" s="833">
        <v>74</v>
      </c>
      <c r="F55" s="775">
        <v>52</v>
      </c>
      <c r="G55" s="775">
        <v>9</v>
      </c>
      <c r="H55" s="774" t="s">
        <v>199</v>
      </c>
    </row>
    <row r="57" spans="2:7" ht="20.1" customHeight="1">
      <c r="B57" s="1396" t="s">
        <v>701</v>
      </c>
      <c r="C57" s="1396"/>
      <c r="D57" s="1396"/>
      <c r="E57" s="1396"/>
      <c r="F57" s="1396"/>
      <c r="G57" s="1396"/>
    </row>
    <row r="60" ht="20.1" customHeight="1">
      <c r="B60" s="11"/>
    </row>
  </sheetData>
  <mergeCells count="2">
    <mergeCell ref="B2:G2"/>
    <mergeCell ref="B57:G57"/>
  </mergeCells>
  <printOptions/>
  <pageMargins left="0.7480314960629921" right="0.7480314960629921" top="0.984251968503937" bottom="0.984251968503937" header="0.5118110236220472" footer="0.5118110236220472"/>
  <pageSetup fitToHeight="1" fitToWidth="1" horizontalDpi="600" verticalDpi="600" orientation="portrait" paperSize="9" scale="62"/>
  <drawing r:id="rId1"/>
</worksheet>
</file>

<file path=xl/worksheets/sheet44.xml><?xml version="1.0" encoding="utf-8"?>
<worksheet xmlns="http://schemas.openxmlformats.org/spreadsheetml/2006/main" xmlns:r="http://schemas.openxmlformats.org/officeDocument/2006/relationships">
  <sheetPr>
    <tabColor rgb="FF542C73"/>
    <pageSetUpPr fitToPage="1"/>
  </sheetPr>
  <dimension ref="B2:H52"/>
  <sheetViews>
    <sheetView showGridLines="0" workbookViewId="0" topLeftCell="A1">
      <selection activeCell="B2" sqref="B2:G2"/>
    </sheetView>
  </sheetViews>
  <sheetFormatPr defaultColWidth="10.875" defaultRowHeight="19.5" customHeight="1"/>
  <cols>
    <col min="1" max="1" width="5.50390625" style="9" customWidth="1"/>
    <col min="2" max="2" width="39.375" style="9" customWidth="1"/>
    <col min="3" max="3" width="10.875" style="525" customWidth="1"/>
    <col min="4" max="16384" width="10.875" style="9" customWidth="1"/>
  </cols>
  <sheetData>
    <row r="2" spans="2:7" ht="20.1" customHeight="1">
      <c r="B2" s="1392" t="str">
        <f>UPPER("Liquids production")</f>
        <v>LIQUIDS PRODUCTION</v>
      </c>
      <c r="C2" s="1392"/>
      <c r="D2" s="1392"/>
      <c r="E2" s="1392"/>
      <c r="F2" s="1392"/>
      <c r="G2" s="1392"/>
    </row>
    <row r="4" spans="2:8" ht="20.1" customHeight="1">
      <c r="B4" s="788" t="s">
        <v>744</v>
      </c>
      <c r="C4" s="853">
        <v>2013</v>
      </c>
      <c r="D4" s="852">
        <v>2012</v>
      </c>
      <c r="E4" s="785">
        <v>2011</v>
      </c>
      <c r="F4" s="785">
        <v>2010</v>
      </c>
      <c r="G4" s="785">
        <v>2009</v>
      </c>
      <c r="H4" s="785">
        <v>2008</v>
      </c>
    </row>
    <row r="5" spans="2:8" ht="20.1" customHeight="1">
      <c r="B5" s="677" t="s">
        <v>346</v>
      </c>
      <c r="C5" s="848">
        <v>531</v>
      </c>
      <c r="D5" s="848">
        <v>574</v>
      </c>
      <c r="E5" s="847">
        <v>517</v>
      </c>
      <c r="F5" s="847">
        <v>616</v>
      </c>
      <c r="G5" s="847">
        <v>632</v>
      </c>
      <c r="H5" s="846">
        <v>654</v>
      </c>
    </row>
    <row r="6" spans="2:8" ht="20.1" customHeight="1">
      <c r="B6" s="844" t="s">
        <v>710</v>
      </c>
      <c r="C6" s="520">
        <v>5</v>
      </c>
      <c r="D6" s="513">
        <v>6</v>
      </c>
      <c r="E6" s="455">
        <v>16</v>
      </c>
      <c r="F6" s="455">
        <v>25</v>
      </c>
      <c r="G6" s="455">
        <v>47</v>
      </c>
      <c r="H6" s="771">
        <v>51</v>
      </c>
    </row>
    <row r="7" spans="2:8" ht="20.1" customHeight="1">
      <c r="B7" s="844" t="s">
        <v>709</v>
      </c>
      <c r="C7" s="520">
        <v>175</v>
      </c>
      <c r="D7" s="513">
        <v>172</v>
      </c>
      <c r="E7" s="455">
        <v>128</v>
      </c>
      <c r="F7" s="455">
        <v>157</v>
      </c>
      <c r="G7" s="455">
        <v>186</v>
      </c>
      <c r="H7" s="771">
        <v>200</v>
      </c>
    </row>
    <row r="8" spans="2:8" ht="20.1" customHeight="1">
      <c r="B8" s="844" t="s">
        <v>740</v>
      </c>
      <c r="C8" s="520" t="s">
        <v>199</v>
      </c>
      <c r="D8" s="513" t="s">
        <v>199</v>
      </c>
      <c r="E8" s="455">
        <v>2</v>
      </c>
      <c r="F8" s="455">
        <v>9</v>
      </c>
      <c r="G8" s="455">
        <v>12</v>
      </c>
      <c r="H8" s="771">
        <v>13</v>
      </c>
    </row>
    <row r="9" spans="2:8" ht="20.1" customHeight="1">
      <c r="B9" s="844" t="s">
        <v>739</v>
      </c>
      <c r="C9" s="520">
        <v>55</v>
      </c>
      <c r="D9" s="513">
        <v>54</v>
      </c>
      <c r="E9" s="455">
        <v>55</v>
      </c>
      <c r="F9" s="455">
        <v>63</v>
      </c>
      <c r="G9" s="455">
        <v>67</v>
      </c>
      <c r="H9" s="771">
        <v>73</v>
      </c>
    </row>
    <row r="10" spans="2:8" ht="20.1" customHeight="1">
      <c r="B10" s="844" t="s">
        <v>738</v>
      </c>
      <c r="C10" s="520">
        <v>50</v>
      </c>
      <c r="D10" s="513">
        <v>62</v>
      </c>
      <c r="E10" s="455">
        <v>20</v>
      </c>
      <c r="F10" s="455">
        <v>55</v>
      </c>
      <c r="G10" s="455">
        <v>60</v>
      </c>
      <c r="H10" s="771">
        <v>74</v>
      </c>
    </row>
    <row r="11" spans="2:8" ht="20.1" customHeight="1">
      <c r="B11" s="844" t="s">
        <v>737</v>
      </c>
      <c r="C11" s="520">
        <v>158</v>
      </c>
      <c r="D11" s="513">
        <v>173</v>
      </c>
      <c r="E11" s="455">
        <v>179</v>
      </c>
      <c r="F11" s="455">
        <v>192</v>
      </c>
      <c r="G11" s="455">
        <v>159</v>
      </c>
      <c r="H11" s="771">
        <v>158</v>
      </c>
    </row>
    <row r="12" spans="2:8" ht="20.1" customHeight="1">
      <c r="B12" s="851" t="s">
        <v>736</v>
      </c>
      <c r="C12" s="519">
        <v>88</v>
      </c>
      <c r="D12" s="611">
        <v>107</v>
      </c>
      <c r="E12" s="452">
        <v>117</v>
      </c>
      <c r="F12" s="452">
        <v>115</v>
      </c>
      <c r="G12" s="452">
        <v>101</v>
      </c>
      <c r="H12" s="770">
        <v>85</v>
      </c>
    </row>
    <row r="13" spans="2:8" ht="20.1" customHeight="1">
      <c r="B13" s="560" t="s">
        <v>347</v>
      </c>
      <c r="C13" s="574">
        <v>28</v>
      </c>
      <c r="D13" s="574">
        <v>25</v>
      </c>
      <c r="E13" s="698">
        <v>27</v>
      </c>
      <c r="F13" s="698">
        <v>30</v>
      </c>
      <c r="G13" s="698">
        <v>20</v>
      </c>
      <c r="H13" s="845">
        <v>11</v>
      </c>
    </row>
    <row r="14" spans="2:8" ht="20.1" customHeight="1">
      <c r="B14" s="844" t="s">
        <v>735</v>
      </c>
      <c r="C14" s="520">
        <v>13</v>
      </c>
      <c r="D14" s="513">
        <v>12</v>
      </c>
      <c r="E14" s="455">
        <v>11</v>
      </c>
      <c r="F14" s="455">
        <v>10</v>
      </c>
      <c r="G14" s="455">
        <v>8</v>
      </c>
      <c r="H14" s="771">
        <v>8</v>
      </c>
    </row>
    <row r="15" spans="2:8" ht="20.1" customHeight="1">
      <c r="B15" s="851" t="s">
        <v>734</v>
      </c>
      <c r="C15" s="519">
        <v>15</v>
      </c>
      <c r="D15" s="611">
        <v>13</v>
      </c>
      <c r="E15" s="452">
        <v>16</v>
      </c>
      <c r="F15" s="452">
        <v>20</v>
      </c>
      <c r="G15" s="452">
        <v>12</v>
      </c>
      <c r="H15" s="770">
        <v>3</v>
      </c>
    </row>
    <row r="16" spans="2:8" ht="20.1" customHeight="1">
      <c r="B16" s="560" t="s">
        <v>733</v>
      </c>
      <c r="C16" s="574">
        <v>54</v>
      </c>
      <c r="D16" s="574">
        <v>59</v>
      </c>
      <c r="E16" s="698">
        <v>71</v>
      </c>
      <c r="F16" s="698">
        <v>76</v>
      </c>
      <c r="G16" s="698">
        <v>80</v>
      </c>
      <c r="H16" s="845">
        <v>119</v>
      </c>
    </row>
    <row r="17" spans="2:8" ht="20.1" customHeight="1">
      <c r="B17" s="844" t="s">
        <v>732</v>
      </c>
      <c r="C17" s="520">
        <v>13</v>
      </c>
      <c r="D17" s="513">
        <v>12</v>
      </c>
      <c r="E17" s="455">
        <v>14</v>
      </c>
      <c r="F17" s="455">
        <v>14</v>
      </c>
      <c r="G17" s="455">
        <v>15</v>
      </c>
      <c r="H17" s="771">
        <v>14</v>
      </c>
    </row>
    <row r="18" spans="2:8" ht="20.1" customHeight="1">
      <c r="B18" s="844" t="s">
        <v>731</v>
      </c>
      <c r="C18" s="520">
        <v>4</v>
      </c>
      <c r="D18" s="513">
        <v>3</v>
      </c>
      <c r="E18" s="455">
        <v>3</v>
      </c>
      <c r="F18" s="455">
        <v>3</v>
      </c>
      <c r="G18" s="455">
        <v>3</v>
      </c>
      <c r="H18" s="771">
        <v>3</v>
      </c>
    </row>
    <row r="19" spans="2:8" ht="20.1" customHeight="1">
      <c r="B19" s="844" t="s">
        <v>708</v>
      </c>
      <c r="C19" s="520" t="s">
        <v>199</v>
      </c>
      <c r="D19" s="513">
        <v>1</v>
      </c>
      <c r="E19" s="455">
        <v>5</v>
      </c>
      <c r="F19" s="455">
        <v>11</v>
      </c>
      <c r="G19" s="455">
        <v>13</v>
      </c>
      <c r="H19" s="771">
        <v>14</v>
      </c>
    </row>
    <row r="20" spans="2:8" ht="20.1" customHeight="1">
      <c r="B20" s="844" t="s">
        <v>730</v>
      </c>
      <c r="C20" s="520">
        <v>2</v>
      </c>
      <c r="D20" s="513">
        <v>4</v>
      </c>
      <c r="E20" s="455">
        <v>4</v>
      </c>
      <c r="F20" s="455">
        <v>3</v>
      </c>
      <c r="G20" s="455">
        <v>5</v>
      </c>
      <c r="H20" s="771">
        <v>6</v>
      </c>
    </row>
    <row r="21" spans="2:8" ht="20.1" customHeight="1">
      <c r="B21" s="851" t="s">
        <v>707</v>
      </c>
      <c r="C21" s="519">
        <v>35</v>
      </c>
      <c r="D21" s="611">
        <v>39</v>
      </c>
      <c r="E21" s="452">
        <v>45</v>
      </c>
      <c r="F21" s="452">
        <v>45</v>
      </c>
      <c r="G21" s="452">
        <v>44</v>
      </c>
      <c r="H21" s="770">
        <v>82</v>
      </c>
    </row>
    <row r="22" spans="2:8" ht="20.1" customHeight="1">
      <c r="B22" s="560" t="s">
        <v>729</v>
      </c>
      <c r="C22" s="574">
        <v>30</v>
      </c>
      <c r="D22" s="574">
        <v>27</v>
      </c>
      <c r="E22" s="698">
        <v>27</v>
      </c>
      <c r="F22" s="698">
        <v>28</v>
      </c>
      <c r="G22" s="698">
        <v>33</v>
      </c>
      <c r="H22" s="845">
        <v>29</v>
      </c>
    </row>
    <row r="23" spans="2:8" ht="20.1" customHeight="1">
      <c r="B23" s="844" t="s">
        <v>727</v>
      </c>
      <c r="C23" s="520">
        <v>2</v>
      </c>
      <c r="D23" s="513">
        <v>2</v>
      </c>
      <c r="E23" s="455">
        <v>2</v>
      </c>
      <c r="F23" s="455">
        <v>2</v>
      </c>
      <c r="G23" s="455">
        <v>2</v>
      </c>
      <c r="H23" s="771">
        <v>2</v>
      </c>
    </row>
    <row r="24" spans="2:8" ht="20.1" customHeight="1">
      <c r="B24" s="844" t="s">
        <v>725</v>
      </c>
      <c r="C24" s="520">
        <v>17</v>
      </c>
      <c r="D24" s="513">
        <v>16</v>
      </c>
      <c r="E24" s="455">
        <v>18</v>
      </c>
      <c r="F24" s="455">
        <v>19</v>
      </c>
      <c r="G24" s="455">
        <v>25</v>
      </c>
      <c r="H24" s="771">
        <v>21</v>
      </c>
    </row>
    <row r="25" spans="2:8" ht="20.1" customHeight="1">
      <c r="B25" s="851" t="s">
        <v>723</v>
      </c>
      <c r="C25" s="519">
        <v>11</v>
      </c>
      <c r="D25" s="611">
        <v>9</v>
      </c>
      <c r="E25" s="452">
        <v>7</v>
      </c>
      <c r="F25" s="452">
        <v>7</v>
      </c>
      <c r="G25" s="452">
        <v>6</v>
      </c>
      <c r="H25" s="770">
        <v>6</v>
      </c>
    </row>
    <row r="26" spans="2:8" ht="20.1" customHeight="1">
      <c r="B26" s="560" t="s">
        <v>722</v>
      </c>
      <c r="C26" s="574">
        <v>32</v>
      </c>
      <c r="D26" s="574">
        <v>27</v>
      </c>
      <c r="E26" s="698">
        <v>22</v>
      </c>
      <c r="F26" s="698">
        <v>13</v>
      </c>
      <c r="G26" s="698">
        <v>14</v>
      </c>
      <c r="H26" s="845">
        <v>12</v>
      </c>
    </row>
    <row r="27" spans="2:8" ht="20.1" customHeight="1">
      <c r="B27" s="844" t="s">
        <v>721</v>
      </c>
      <c r="C27" s="520">
        <v>5</v>
      </c>
      <c r="D27" s="513">
        <v>4</v>
      </c>
      <c r="E27" s="455">
        <v>4</v>
      </c>
      <c r="F27" s="455">
        <v>3</v>
      </c>
      <c r="G27" s="455">
        <v>3</v>
      </c>
      <c r="H27" s="771">
        <v>4</v>
      </c>
    </row>
    <row r="28" spans="2:8" ht="20.1" customHeight="1">
      <c r="B28" s="851" t="s">
        <v>703</v>
      </c>
      <c r="C28" s="519">
        <v>27</v>
      </c>
      <c r="D28" s="611">
        <v>23</v>
      </c>
      <c r="E28" s="452">
        <v>18</v>
      </c>
      <c r="F28" s="452">
        <v>10</v>
      </c>
      <c r="G28" s="452">
        <v>11</v>
      </c>
      <c r="H28" s="770">
        <v>8</v>
      </c>
    </row>
    <row r="29" spans="2:8" ht="20.1" customHeight="1">
      <c r="B29" s="560" t="s">
        <v>720</v>
      </c>
      <c r="C29" s="574">
        <v>168</v>
      </c>
      <c r="D29" s="574">
        <v>197</v>
      </c>
      <c r="E29" s="698">
        <v>245</v>
      </c>
      <c r="F29" s="698">
        <v>269</v>
      </c>
      <c r="G29" s="698">
        <v>295</v>
      </c>
      <c r="H29" s="845">
        <v>302</v>
      </c>
    </row>
    <row r="30" spans="2:8" ht="20.1" customHeight="1">
      <c r="B30" s="844" t="s">
        <v>349</v>
      </c>
      <c r="C30" s="520">
        <v>1</v>
      </c>
      <c r="D30" s="513">
        <v>2</v>
      </c>
      <c r="E30" s="455">
        <v>5</v>
      </c>
      <c r="F30" s="455">
        <v>5</v>
      </c>
      <c r="G30" s="455">
        <v>5</v>
      </c>
      <c r="H30" s="771">
        <v>6</v>
      </c>
    </row>
    <row r="31" spans="2:8" ht="20.1" customHeight="1">
      <c r="B31" s="844" t="s">
        <v>719</v>
      </c>
      <c r="C31" s="520">
        <v>1</v>
      </c>
      <c r="D31" s="513">
        <v>1</v>
      </c>
      <c r="E31" s="455">
        <v>1</v>
      </c>
      <c r="F31" s="455">
        <v>1</v>
      </c>
      <c r="G31" s="455">
        <v>1</v>
      </c>
      <c r="H31" s="771">
        <v>1</v>
      </c>
    </row>
    <row r="32" spans="2:8" ht="20.1" customHeight="1">
      <c r="B32" s="844" t="s">
        <v>718</v>
      </c>
      <c r="C32" s="520">
        <v>136</v>
      </c>
      <c r="D32" s="513">
        <v>159</v>
      </c>
      <c r="E32" s="455">
        <v>172</v>
      </c>
      <c r="F32" s="455">
        <v>183</v>
      </c>
      <c r="G32" s="455">
        <v>199</v>
      </c>
      <c r="H32" s="771">
        <v>204</v>
      </c>
    </row>
    <row r="33" spans="2:8" ht="20.1" customHeight="1">
      <c r="B33" s="851" t="s">
        <v>717</v>
      </c>
      <c r="C33" s="519">
        <v>30</v>
      </c>
      <c r="D33" s="611">
        <v>35</v>
      </c>
      <c r="E33" s="452">
        <v>67</v>
      </c>
      <c r="F33" s="452">
        <v>80</v>
      </c>
      <c r="G33" s="452">
        <v>90</v>
      </c>
      <c r="H33" s="770">
        <v>91</v>
      </c>
    </row>
    <row r="34" spans="2:8" ht="20.1" customHeight="1">
      <c r="B34" s="560" t="s">
        <v>716</v>
      </c>
      <c r="C34" s="574">
        <v>324</v>
      </c>
      <c r="D34" s="574">
        <v>311</v>
      </c>
      <c r="E34" s="698">
        <v>317</v>
      </c>
      <c r="F34" s="698">
        <v>308</v>
      </c>
      <c r="G34" s="698">
        <v>307</v>
      </c>
      <c r="H34" s="845">
        <v>329</v>
      </c>
    </row>
    <row r="35" spans="2:8" ht="20.1" customHeight="1">
      <c r="B35" s="844" t="s">
        <v>706</v>
      </c>
      <c r="C35" s="520">
        <v>247</v>
      </c>
      <c r="D35" s="513">
        <v>233</v>
      </c>
      <c r="E35" s="455">
        <v>226</v>
      </c>
      <c r="F35" s="455">
        <v>207</v>
      </c>
      <c r="G35" s="455">
        <v>201</v>
      </c>
      <c r="H35" s="771">
        <v>228</v>
      </c>
    </row>
    <row r="36" spans="2:8" ht="20.1" customHeight="1">
      <c r="B36" s="844" t="s">
        <v>715</v>
      </c>
      <c r="C36" s="520" t="s">
        <v>199</v>
      </c>
      <c r="D36" s="513" t="s">
        <v>199</v>
      </c>
      <c r="E36" s="489" t="s">
        <v>199</v>
      </c>
      <c r="F36" s="455">
        <v>2</v>
      </c>
      <c r="G36" s="455">
        <v>8</v>
      </c>
      <c r="H36" s="771">
        <v>9</v>
      </c>
    </row>
    <row r="37" spans="2:8" ht="20.1" customHeight="1">
      <c r="B37" s="844" t="s">
        <v>714</v>
      </c>
      <c r="C37" s="520">
        <v>7</v>
      </c>
      <c r="D37" s="513">
        <v>6</v>
      </c>
      <c r="E37" s="489" t="s">
        <v>199</v>
      </c>
      <c r="F37" s="489" t="s">
        <v>199</v>
      </c>
      <c r="G37" s="489" t="s">
        <v>199</v>
      </c>
      <c r="H37" s="779" t="s">
        <v>199</v>
      </c>
    </row>
    <row r="38" spans="2:8" ht="20.1" customHeight="1">
      <c r="B38" s="844" t="s">
        <v>705</v>
      </c>
      <c r="C38" s="520">
        <v>24</v>
      </c>
      <c r="D38" s="513">
        <v>24</v>
      </c>
      <c r="E38" s="455">
        <v>24</v>
      </c>
      <c r="F38" s="455">
        <v>23</v>
      </c>
      <c r="G38" s="455">
        <v>22</v>
      </c>
      <c r="H38" s="771">
        <v>23</v>
      </c>
    </row>
    <row r="39" spans="2:8" ht="20.1" customHeight="1">
      <c r="B39" s="844" t="s">
        <v>704</v>
      </c>
      <c r="C39" s="520">
        <v>36</v>
      </c>
      <c r="D39" s="513">
        <v>38</v>
      </c>
      <c r="E39" s="455">
        <v>44</v>
      </c>
      <c r="F39" s="455">
        <v>49</v>
      </c>
      <c r="G39" s="455">
        <v>50</v>
      </c>
      <c r="H39" s="771">
        <v>44</v>
      </c>
    </row>
    <row r="40" spans="2:8" ht="20.1" customHeight="1">
      <c r="B40" s="844" t="s">
        <v>713</v>
      </c>
      <c r="C40" s="520" t="s">
        <v>199</v>
      </c>
      <c r="D40" s="513" t="s">
        <v>199</v>
      </c>
      <c r="E40" s="455">
        <v>11</v>
      </c>
      <c r="F40" s="455">
        <v>14</v>
      </c>
      <c r="G40" s="455">
        <v>14</v>
      </c>
      <c r="H40" s="771">
        <v>15</v>
      </c>
    </row>
    <row r="41" spans="2:8" ht="20.1" customHeight="1">
      <c r="B41" s="851" t="s">
        <v>702</v>
      </c>
      <c r="C41" s="519">
        <v>10</v>
      </c>
      <c r="D41" s="611">
        <v>10</v>
      </c>
      <c r="E41" s="452">
        <v>12</v>
      </c>
      <c r="F41" s="452">
        <v>13</v>
      </c>
      <c r="G41" s="452">
        <v>12</v>
      </c>
      <c r="H41" s="770">
        <v>10</v>
      </c>
    </row>
    <row r="42" spans="2:8" ht="20.1" customHeight="1">
      <c r="B42" s="850" t="s">
        <v>712</v>
      </c>
      <c r="C42" s="842">
        <v>1167</v>
      </c>
      <c r="D42" s="842">
        <v>1220</v>
      </c>
      <c r="E42" s="841">
        <v>1226</v>
      </c>
      <c r="F42" s="841">
        <v>1340</v>
      </c>
      <c r="G42" s="841">
        <v>1381</v>
      </c>
      <c r="H42" s="840">
        <v>1456</v>
      </c>
    </row>
    <row r="43" spans="2:8" ht="20.1" customHeight="1">
      <c r="B43" s="849" t="s">
        <v>711</v>
      </c>
      <c r="C43" s="838">
        <v>325</v>
      </c>
      <c r="D43" s="837">
        <v>308</v>
      </c>
      <c r="E43" s="836">
        <v>316</v>
      </c>
      <c r="F43" s="836">
        <v>300</v>
      </c>
      <c r="G43" s="836">
        <v>286</v>
      </c>
      <c r="H43" s="835">
        <v>347</v>
      </c>
    </row>
    <row r="44" spans="2:8" ht="20.1" customHeight="1">
      <c r="B44" s="844" t="s">
        <v>710</v>
      </c>
      <c r="C44" s="520" t="s">
        <v>199</v>
      </c>
      <c r="D44" s="513" t="s">
        <v>199</v>
      </c>
      <c r="E44" s="455">
        <v>10</v>
      </c>
      <c r="F44" s="455">
        <v>19</v>
      </c>
      <c r="G44" s="455">
        <v>20</v>
      </c>
      <c r="H44" s="771">
        <v>19</v>
      </c>
    </row>
    <row r="45" spans="2:8" ht="20.1" customHeight="1">
      <c r="B45" s="844" t="s">
        <v>708</v>
      </c>
      <c r="C45" s="520" t="s">
        <v>199</v>
      </c>
      <c r="D45" s="513" t="s">
        <v>199</v>
      </c>
      <c r="E45" s="455">
        <v>4</v>
      </c>
      <c r="F45" s="455">
        <v>7</v>
      </c>
      <c r="G45" s="455">
        <v>6</v>
      </c>
      <c r="H45" s="771">
        <v>5</v>
      </c>
    </row>
    <row r="46" spans="2:8" ht="20.1" customHeight="1">
      <c r="B46" s="844" t="s">
        <v>707</v>
      </c>
      <c r="C46" s="520">
        <v>35</v>
      </c>
      <c r="D46" s="513">
        <v>38</v>
      </c>
      <c r="E46" s="455">
        <v>44</v>
      </c>
      <c r="F46" s="455">
        <v>45</v>
      </c>
      <c r="G46" s="455">
        <v>44</v>
      </c>
      <c r="H46" s="771">
        <v>82</v>
      </c>
    </row>
    <row r="47" spans="2:8" ht="20.1" customHeight="1">
      <c r="B47" s="844" t="s">
        <v>706</v>
      </c>
      <c r="C47" s="520">
        <v>240</v>
      </c>
      <c r="D47" s="513">
        <v>225</v>
      </c>
      <c r="E47" s="455">
        <v>219</v>
      </c>
      <c r="F47" s="455">
        <v>199</v>
      </c>
      <c r="G47" s="455">
        <v>191</v>
      </c>
      <c r="H47" s="771">
        <v>218</v>
      </c>
    </row>
    <row r="48" spans="2:8" ht="20.1" customHeight="1">
      <c r="B48" s="844" t="s">
        <v>705</v>
      </c>
      <c r="C48" s="520">
        <v>23</v>
      </c>
      <c r="D48" s="513">
        <v>23</v>
      </c>
      <c r="E48" s="455">
        <v>22</v>
      </c>
      <c r="F48" s="455">
        <v>22</v>
      </c>
      <c r="G48" s="455">
        <v>22</v>
      </c>
      <c r="H48" s="771">
        <v>23</v>
      </c>
    </row>
    <row r="49" spans="2:8" ht="20.1" customHeight="1">
      <c r="B49" s="844" t="s">
        <v>704</v>
      </c>
      <c r="C49" s="520">
        <v>8</v>
      </c>
      <c r="D49" s="513">
        <v>7</v>
      </c>
      <c r="E49" s="455">
        <v>8</v>
      </c>
      <c r="F49" s="455">
        <v>8</v>
      </c>
      <c r="G49" s="455">
        <v>3</v>
      </c>
      <c r="H49" s="779" t="s">
        <v>199</v>
      </c>
    </row>
    <row r="50" spans="2:8" ht="20.1" customHeight="1">
      <c r="B50" s="834" t="s">
        <v>743</v>
      </c>
      <c r="C50" s="777">
        <v>19</v>
      </c>
      <c r="D50" s="776">
        <v>15</v>
      </c>
      <c r="E50" s="833">
        <v>9</v>
      </c>
      <c r="F50" s="775" t="s">
        <v>199</v>
      </c>
      <c r="G50" s="775" t="s">
        <v>199</v>
      </c>
      <c r="H50" s="774" t="s">
        <v>199</v>
      </c>
    </row>
    <row r="52" spans="2:7" ht="20.1" customHeight="1">
      <c r="B52" s="1396" t="s">
        <v>742</v>
      </c>
      <c r="C52" s="1396"/>
      <c r="D52" s="1396"/>
      <c r="E52" s="1396"/>
      <c r="F52" s="1396"/>
      <c r="G52" s="1396"/>
    </row>
  </sheetData>
  <mergeCells count="2">
    <mergeCell ref="B2:G2"/>
    <mergeCell ref="B52:G52"/>
  </mergeCells>
  <printOptions/>
  <pageMargins left="0.7480314960629921" right="0.7480314960629921" top="0.984251968503937" bottom="0.984251968503937" header="0.5118110236220472" footer="0.5118110236220472"/>
  <pageSetup fitToHeight="1" fitToWidth="1" horizontalDpi="600" verticalDpi="600" orientation="portrait" paperSize="9" scale="69"/>
  <drawing r:id="rId1"/>
</worksheet>
</file>

<file path=xl/worksheets/sheet45.xml><?xml version="1.0" encoding="utf-8"?>
<worksheet xmlns="http://schemas.openxmlformats.org/spreadsheetml/2006/main" xmlns:r="http://schemas.openxmlformats.org/officeDocument/2006/relationships">
  <sheetPr>
    <tabColor rgb="FF542C73"/>
    <pageSetUpPr fitToPage="1"/>
  </sheetPr>
  <dimension ref="B2:H51"/>
  <sheetViews>
    <sheetView showGridLines="0" workbookViewId="0" topLeftCell="A2">
      <selection activeCell="B37" sqref="B37"/>
    </sheetView>
  </sheetViews>
  <sheetFormatPr defaultColWidth="10.875" defaultRowHeight="19.5" customHeight="1"/>
  <cols>
    <col min="1" max="1" width="5.50390625" style="9" customWidth="1"/>
    <col min="2" max="2" width="39.375" style="9" customWidth="1"/>
    <col min="3" max="3" width="10.875" style="525" customWidth="1"/>
    <col min="4" max="16384" width="10.875" style="9" customWidth="1"/>
  </cols>
  <sheetData>
    <row r="2" spans="2:8" ht="20.1" customHeight="1">
      <c r="B2" s="1392" t="str">
        <f>UPPER("Gas production")</f>
        <v>GAS PRODUCTION</v>
      </c>
      <c r="C2" s="1392"/>
      <c r="D2" s="1392"/>
      <c r="E2" s="1392"/>
      <c r="F2" s="1392"/>
      <c r="G2" s="1392"/>
      <c r="H2" s="1392"/>
    </row>
    <row r="4" spans="2:8" ht="20.1" customHeight="1">
      <c r="B4" s="788" t="s">
        <v>746</v>
      </c>
      <c r="C4" s="790">
        <v>2013</v>
      </c>
      <c r="D4" s="785">
        <v>2012</v>
      </c>
      <c r="E4" s="785">
        <v>2011</v>
      </c>
      <c r="F4" s="790">
        <v>2010</v>
      </c>
      <c r="G4" s="785">
        <v>2009</v>
      </c>
      <c r="H4" s="785">
        <v>2008</v>
      </c>
    </row>
    <row r="5" spans="2:8" ht="20.1" customHeight="1">
      <c r="B5" s="509" t="s">
        <v>346</v>
      </c>
      <c r="C5" s="848">
        <v>699</v>
      </c>
      <c r="D5" s="848">
        <v>705</v>
      </c>
      <c r="E5" s="847">
        <v>715</v>
      </c>
      <c r="F5" s="847">
        <v>712</v>
      </c>
      <c r="G5" s="847">
        <v>599</v>
      </c>
      <c r="H5" s="847">
        <v>659</v>
      </c>
    </row>
    <row r="6" spans="2:8" ht="20.1" customHeight="1">
      <c r="B6" s="150" t="s">
        <v>710</v>
      </c>
      <c r="C6" s="520">
        <v>82</v>
      </c>
      <c r="D6" s="513">
        <v>90</v>
      </c>
      <c r="E6" s="455">
        <v>94</v>
      </c>
      <c r="F6" s="455">
        <v>87</v>
      </c>
      <c r="G6" s="455">
        <v>143</v>
      </c>
      <c r="H6" s="455">
        <v>145</v>
      </c>
    </row>
    <row r="7" spans="2:8" ht="20.1" customHeight="1">
      <c r="B7" s="150" t="s">
        <v>709</v>
      </c>
      <c r="C7" s="520">
        <v>62</v>
      </c>
      <c r="D7" s="513">
        <v>44</v>
      </c>
      <c r="E7" s="455">
        <v>39</v>
      </c>
      <c r="F7" s="455">
        <v>34</v>
      </c>
      <c r="G7" s="455">
        <v>33</v>
      </c>
      <c r="H7" s="455">
        <v>33</v>
      </c>
    </row>
    <row r="8" spans="2:8" ht="20.1" customHeight="1">
      <c r="B8" s="150" t="s">
        <v>740</v>
      </c>
      <c r="C8" s="520" t="s">
        <v>199</v>
      </c>
      <c r="D8" s="513" t="s">
        <v>199</v>
      </c>
      <c r="E8" s="455">
        <v>1</v>
      </c>
      <c r="F8" s="455">
        <v>2</v>
      </c>
      <c r="G8" s="455">
        <v>2</v>
      </c>
      <c r="H8" s="455">
        <v>2</v>
      </c>
    </row>
    <row r="9" spans="2:8" ht="20.1" customHeight="1">
      <c r="B9" s="150" t="s">
        <v>739</v>
      </c>
      <c r="C9" s="520">
        <v>16</v>
      </c>
      <c r="D9" s="513">
        <v>19</v>
      </c>
      <c r="E9" s="455">
        <v>17</v>
      </c>
      <c r="F9" s="455">
        <v>20</v>
      </c>
      <c r="G9" s="455">
        <v>20</v>
      </c>
      <c r="H9" s="455">
        <v>20</v>
      </c>
    </row>
    <row r="10" spans="2:8" ht="20.1" customHeight="1">
      <c r="B10" s="150" t="s">
        <v>737</v>
      </c>
      <c r="C10" s="520">
        <v>511</v>
      </c>
      <c r="D10" s="513">
        <v>521</v>
      </c>
      <c r="E10" s="455">
        <v>534</v>
      </c>
      <c r="F10" s="455">
        <v>542</v>
      </c>
      <c r="G10" s="455">
        <v>374</v>
      </c>
      <c r="H10" s="455">
        <v>436</v>
      </c>
    </row>
    <row r="11" spans="2:8" ht="20.1" customHeight="1">
      <c r="B11" s="391" t="s">
        <v>736</v>
      </c>
      <c r="C11" s="519">
        <v>28</v>
      </c>
      <c r="D11" s="611">
        <v>31</v>
      </c>
      <c r="E11" s="452">
        <v>30</v>
      </c>
      <c r="F11" s="452">
        <v>27</v>
      </c>
      <c r="G11" s="452">
        <v>27</v>
      </c>
      <c r="H11" s="452">
        <v>23</v>
      </c>
    </row>
    <row r="12" spans="2:8" ht="20.1" customHeight="1">
      <c r="B12" s="504" t="s">
        <v>347</v>
      </c>
      <c r="C12" s="574">
        <v>256</v>
      </c>
      <c r="D12" s="574">
        <v>246</v>
      </c>
      <c r="E12" s="698">
        <v>227</v>
      </c>
      <c r="F12" s="698">
        <v>199</v>
      </c>
      <c r="G12" s="698">
        <v>22</v>
      </c>
      <c r="H12" s="698">
        <v>15</v>
      </c>
    </row>
    <row r="13" spans="2:8" ht="20.1" customHeight="1">
      <c r="B13" s="391" t="s">
        <v>734</v>
      </c>
      <c r="C13" s="519">
        <v>256</v>
      </c>
      <c r="D13" s="611">
        <v>246</v>
      </c>
      <c r="E13" s="452">
        <v>227</v>
      </c>
      <c r="F13" s="452">
        <v>199</v>
      </c>
      <c r="G13" s="452">
        <v>22</v>
      </c>
      <c r="H13" s="452">
        <v>15</v>
      </c>
    </row>
    <row r="14" spans="2:8" ht="20.1" customHeight="1">
      <c r="B14" s="504" t="s">
        <v>733</v>
      </c>
      <c r="C14" s="574">
        <v>627</v>
      </c>
      <c r="D14" s="574">
        <v>682</v>
      </c>
      <c r="E14" s="698">
        <v>648</v>
      </c>
      <c r="F14" s="698">
        <v>569</v>
      </c>
      <c r="G14" s="698">
        <v>564</v>
      </c>
      <c r="H14" s="698">
        <v>579</v>
      </c>
    </row>
    <row r="15" spans="2:8" ht="20.1" customHeight="1">
      <c r="B15" s="150" t="s">
        <v>732</v>
      </c>
      <c r="C15" s="520">
        <v>366</v>
      </c>
      <c r="D15" s="513">
        <v>394</v>
      </c>
      <c r="E15" s="455">
        <v>397</v>
      </c>
      <c r="F15" s="455">
        <v>381</v>
      </c>
      <c r="G15" s="455">
        <v>364</v>
      </c>
      <c r="H15" s="455">
        <v>365</v>
      </c>
    </row>
    <row r="16" spans="2:8" ht="20.1" customHeight="1">
      <c r="B16" s="150" t="s">
        <v>731</v>
      </c>
      <c r="C16" s="520">
        <v>129</v>
      </c>
      <c r="D16" s="513">
        <v>124</v>
      </c>
      <c r="E16" s="455">
        <v>118</v>
      </c>
      <c r="F16" s="455">
        <v>94</v>
      </c>
      <c r="G16" s="455">
        <v>91</v>
      </c>
      <c r="H16" s="455">
        <v>105</v>
      </c>
    </row>
    <row r="17" spans="2:8" ht="20.1" customHeight="1">
      <c r="B17" s="150" t="s">
        <v>708</v>
      </c>
      <c r="C17" s="520" t="s">
        <v>199</v>
      </c>
      <c r="D17" s="513">
        <v>23</v>
      </c>
      <c r="E17" s="455">
        <v>27</v>
      </c>
      <c r="F17" s="455">
        <v>34</v>
      </c>
      <c r="G17" s="455">
        <v>45</v>
      </c>
      <c r="H17" s="455">
        <v>45</v>
      </c>
    </row>
    <row r="18" spans="2:8" ht="20.1" customHeight="1">
      <c r="B18" s="150" t="s">
        <v>730</v>
      </c>
      <c r="C18" s="520">
        <v>52</v>
      </c>
      <c r="D18" s="513">
        <v>70</v>
      </c>
      <c r="E18" s="455">
        <v>47</v>
      </c>
      <c r="F18" s="455">
        <v>2</v>
      </c>
      <c r="G18" s="455">
        <v>2</v>
      </c>
      <c r="H18" s="455">
        <v>2</v>
      </c>
    </row>
    <row r="19" spans="2:8" ht="20.1" customHeight="1">
      <c r="B19" s="391" t="s">
        <v>707</v>
      </c>
      <c r="C19" s="519">
        <v>80</v>
      </c>
      <c r="D19" s="611">
        <v>71</v>
      </c>
      <c r="E19" s="452">
        <v>59</v>
      </c>
      <c r="F19" s="452">
        <v>58</v>
      </c>
      <c r="G19" s="452">
        <v>62</v>
      </c>
      <c r="H19" s="452">
        <v>62</v>
      </c>
    </row>
    <row r="20" spans="2:8" ht="20.1" customHeight="1">
      <c r="B20" s="504" t="s">
        <v>745</v>
      </c>
      <c r="C20" s="574">
        <v>1170</v>
      </c>
      <c r="D20" s="574">
        <v>1089</v>
      </c>
      <c r="E20" s="698">
        <v>1160</v>
      </c>
      <c r="F20" s="698">
        <v>1237</v>
      </c>
      <c r="G20" s="698">
        <v>1228</v>
      </c>
      <c r="H20" s="698">
        <v>1236</v>
      </c>
    </row>
    <row r="21" spans="2:8" ht="20.1" customHeight="1">
      <c r="B21" s="150" t="s">
        <v>728</v>
      </c>
      <c r="C21" s="520">
        <v>25</v>
      </c>
      <c r="D21" s="513">
        <v>29</v>
      </c>
      <c r="E21" s="489">
        <v>25</v>
      </c>
      <c r="F21" s="489">
        <v>6</v>
      </c>
      <c r="G21" s="489" t="s">
        <v>199</v>
      </c>
      <c r="H21" s="489" t="s">
        <v>199</v>
      </c>
    </row>
    <row r="22" spans="2:8" ht="20.1" customHeight="1">
      <c r="B22" s="150" t="s">
        <v>727</v>
      </c>
      <c r="C22" s="520">
        <v>59</v>
      </c>
      <c r="D22" s="513">
        <v>54</v>
      </c>
      <c r="E22" s="489">
        <v>56</v>
      </c>
      <c r="F22" s="489">
        <v>59</v>
      </c>
      <c r="G22" s="489">
        <v>49</v>
      </c>
      <c r="H22" s="489">
        <v>60</v>
      </c>
    </row>
    <row r="23" spans="2:8" ht="20.1" customHeight="1">
      <c r="B23" s="844" t="s">
        <v>726</v>
      </c>
      <c r="C23" s="520">
        <v>46</v>
      </c>
      <c r="D23" s="513">
        <v>7</v>
      </c>
      <c r="E23" s="489" t="s">
        <v>199</v>
      </c>
      <c r="F23" s="489" t="s">
        <v>199</v>
      </c>
      <c r="G23" s="489" t="s">
        <v>199</v>
      </c>
      <c r="H23" s="489" t="s">
        <v>199</v>
      </c>
    </row>
    <row r="24" spans="2:8" ht="20.1" customHeight="1">
      <c r="B24" s="150" t="s">
        <v>725</v>
      </c>
      <c r="C24" s="520">
        <v>605</v>
      </c>
      <c r="D24" s="513">
        <v>605</v>
      </c>
      <c r="E24" s="455">
        <v>757</v>
      </c>
      <c r="F24" s="455">
        <v>855</v>
      </c>
      <c r="G24" s="455">
        <v>898</v>
      </c>
      <c r="H24" s="455">
        <v>857</v>
      </c>
    </row>
    <row r="25" spans="2:8" ht="20.1" customHeight="1">
      <c r="B25" s="150" t="s">
        <v>724</v>
      </c>
      <c r="C25" s="520">
        <v>129</v>
      </c>
      <c r="D25" s="513">
        <v>127</v>
      </c>
      <c r="E25" s="455">
        <v>119</v>
      </c>
      <c r="F25" s="455">
        <v>114</v>
      </c>
      <c r="G25" s="455">
        <v>103</v>
      </c>
      <c r="H25" s="455">
        <v>117</v>
      </c>
    </row>
    <row r="26" spans="2:8" ht="20.1" customHeight="1">
      <c r="B26" s="391" t="s">
        <v>723</v>
      </c>
      <c r="C26" s="519">
        <v>306</v>
      </c>
      <c r="D26" s="611">
        <v>267</v>
      </c>
      <c r="E26" s="452">
        <v>203</v>
      </c>
      <c r="F26" s="452">
        <v>203</v>
      </c>
      <c r="G26" s="452">
        <v>178</v>
      </c>
      <c r="H26" s="452">
        <v>202</v>
      </c>
    </row>
    <row r="27" spans="2:8" ht="20.1" customHeight="1">
      <c r="B27" s="504" t="s">
        <v>722</v>
      </c>
      <c r="C27" s="856">
        <v>1046</v>
      </c>
      <c r="D27" s="574">
        <v>909</v>
      </c>
      <c r="E27" s="698">
        <v>525</v>
      </c>
      <c r="F27" s="698">
        <v>56</v>
      </c>
      <c r="G27" s="698">
        <v>52</v>
      </c>
      <c r="H27" s="698">
        <v>75</v>
      </c>
    </row>
    <row r="28" spans="2:8" ht="20.1" customHeight="1">
      <c r="B28" s="150" t="s">
        <v>721</v>
      </c>
      <c r="C28" s="855">
        <v>82</v>
      </c>
      <c r="D28" s="513">
        <v>64</v>
      </c>
      <c r="E28" s="455">
        <v>57</v>
      </c>
      <c r="F28" s="455">
        <v>54</v>
      </c>
      <c r="G28" s="455">
        <v>50</v>
      </c>
      <c r="H28" s="455">
        <v>73</v>
      </c>
    </row>
    <row r="29" spans="2:8" ht="20.1" customHeight="1">
      <c r="B29" s="391" t="s">
        <v>703</v>
      </c>
      <c r="C29" s="854">
        <v>964</v>
      </c>
      <c r="D29" s="611">
        <v>845</v>
      </c>
      <c r="E29" s="452">
        <v>468</v>
      </c>
      <c r="F29" s="452">
        <v>2</v>
      </c>
      <c r="G29" s="452">
        <v>2</v>
      </c>
      <c r="H29" s="452">
        <v>2</v>
      </c>
    </row>
    <row r="30" spans="2:8" ht="20.1" customHeight="1">
      <c r="B30" s="504" t="s">
        <v>720</v>
      </c>
      <c r="C30" s="574">
        <v>1231</v>
      </c>
      <c r="D30" s="574">
        <v>1259</v>
      </c>
      <c r="E30" s="698">
        <v>1453</v>
      </c>
      <c r="F30" s="698">
        <v>1690</v>
      </c>
      <c r="G30" s="698">
        <v>1734</v>
      </c>
      <c r="H30" s="698">
        <v>1704</v>
      </c>
    </row>
    <row r="31" spans="2:8" ht="20.1" customHeight="1">
      <c r="B31" s="150" t="s">
        <v>349</v>
      </c>
      <c r="C31" s="520">
        <v>45</v>
      </c>
      <c r="D31" s="513">
        <v>58</v>
      </c>
      <c r="E31" s="455">
        <v>69</v>
      </c>
      <c r="F31" s="455">
        <v>85</v>
      </c>
      <c r="G31" s="455">
        <v>100</v>
      </c>
      <c r="H31" s="455">
        <v>103</v>
      </c>
    </row>
    <row r="32" spans="2:8" ht="20.1" customHeight="1">
      <c r="B32" s="150" t="s">
        <v>719</v>
      </c>
      <c r="C32" s="520">
        <v>195</v>
      </c>
      <c r="D32" s="513">
        <v>184</v>
      </c>
      <c r="E32" s="455">
        <v>214</v>
      </c>
      <c r="F32" s="455">
        <v>234</v>
      </c>
      <c r="G32" s="455">
        <v>254</v>
      </c>
      <c r="H32" s="455">
        <v>244</v>
      </c>
    </row>
    <row r="33" spans="2:8" ht="20.1" customHeight="1">
      <c r="B33" s="150" t="s">
        <v>718</v>
      </c>
      <c r="C33" s="520">
        <v>575</v>
      </c>
      <c r="D33" s="513">
        <v>622</v>
      </c>
      <c r="E33" s="455">
        <v>619</v>
      </c>
      <c r="F33" s="455">
        <v>683</v>
      </c>
      <c r="G33" s="455">
        <v>691</v>
      </c>
      <c r="H33" s="455">
        <v>706</v>
      </c>
    </row>
    <row r="34" spans="2:8" ht="20.1" customHeight="1">
      <c r="B34" s="391" t="s">
        <v>717</v>
      </c>
      <c r="C34" s="519">
        <v>416</v>
      </c>
      <c r="D34" s="611">
        <v>395</v>
      </c>
      <c r="E34" s="452">
        <v>551</v>
      </c>
      <c r="F34" s="452">
        <v>688</v>
      </c>
      <c r="G34" s="452">
        <v>689</v>
      </c>
      <c r="H34" s="452">
        <v>651</v>
      </c>
    </row>
    <row r="35" spans="2:8" ht="20.1" customHeight="1">
      <c r="B35" s="504" t="s">
        <v>716</v>
      </c>
      <c r="C35" s="574">
        <v>1155</v>
      </c>
      <c r="D35" s="574">
        <v>990</v>
      </c>
      <c r="E35" s="534">
        <v>1370</v>
      </c>
      <c r="F35" s="534">
        <v>1185</v>
      </c>
      <c r="G35" s="534">
        <v>724</v>
      </c>
      <c r="H35" s="534">
        <v>569</v>
      </c>
    </row>
    <row r="36" spans="2:8" ht="20.1" customHeight="1">
      <c r="B36" s="150" t="s">
        <v>706</v>
      </c>
      <c r="C36" s="520">
        <v>71</v>
      </c>
      <c r="D36" s="513">
        <v>70</v>
      </c>
      <c r="E36" s="489">
        <v>72</v>
      </c>
      <c r="F36" s="489">
        <v>76</v>
      </c>
      <c r="G36" s="489">
        <v>72</v>
      </c>
      <c r="H36" s="489">
        <v>74</v>
      </c>
    </row>
    <row r="37" spans="2:8" ht="20.1" customHeight="1">
      <c r="B37" s="150" t="s">
        <v>714</v>
      </c>
      <c r="C37" s="520">
        <v>1</v>
      </c>
      <c r="D37" s="513" t="s">
        <v>199</v>
      </c>
      <c r="E37" s="489" t="s">
        <v>199</v>
      </c>
      <c r="F37" s="489" t="s">
        <v>199</v>
      </c>
      <c r="G37" s="489" t="s">
        <v>199</v>
      </c>
      <c r="H37" s="489"/>
    </row>
    <row r="38" spans="2:8" ht="20.1" customHeight="1">
      <c r="B38" s="150" t="s">
        <v>705</v>
      </c>
      <c r="C38" s="520">
        <v>66</v>
      </c>
      <c r="D38" s="513">
        <v>61</v>
      </c>
      <c r="E38" s="489">
        <v>62</v>
      </c>
      <c r="F38" s="489">
        <v>55</v>
      </c>
      <c r="G38" s="489">
        <v>56</v>
      </c>
      <c r="H38" s="489">
        <v>59</v>
      </c>
    </row>
    <row r="39" spans="2:8" ht="20.1" customHeight="1">
      <c r="B39" s="150" t="s">
        <v>704</v>
      </c>
      <c r="C39" s="520">
        <v>558</v>
      </c>
      <c r="D39" s="513">
        <v>560</v>
      </c>
      <c r="E39" s="489">
        <v>616</v>
      </c>
      <c r="F39" s="489">
        <v>639</v>
      </c>
      <c r="G39" s="489">
        <v>515</v>
      </c>
      <c r="H39" s="489">
        <v>434</v>
      </c>
    </row>
    <row r="40" spans="2:8" ht="20.1" customHeight="1">
      <c r="B40" s="150" t="s">
        <v>713</v>
      </c>
      <c r="C40" s="520" t="s">
        <v>199</v>
      </c>
      <c r="D40" s="513" t="s">
        <v>199</v>
      </c>
      <c r="E40" s="489">
        <v>218</v>
      </c>
      <c r="F40" s="489">
        <v>130</v>
      </c>
      <c r="G40" s="489">
        <v>34</v>
      </c>
      <c r="H40" s="489">
        <v>2</v>
      </c>
    </row>
    <row r="41" spans="2:8" ht="20.1" customHeight="1">
      <c r="B41" s="391" t="s">
        <v>702</v>
      </c>
      <c r="C41" s="519">
        <v>459</v>
      </c>
      <c r="D41" s="611">
        <v>299</v>
      </c>
      <c r="E41" s="486">
        <v>402</v>
      </c>
      <c r="F41" s="486">
        <v>285</v>
      </c>
      <c r="G41" s="486">
        <v>47</v>
      </c>
      <c r="H41" s="486" t="s">
        <v>199</v>
      </c>
    </row>
    <row r="42" spans="2:8" ht="20.1" customHeight="1">
      <c r="B42" s="850" t="s">
        <v>712</v>
      </c>
      <c r="C42" s="842">
        <v>6184</v>
      </c>
      <c r="D42" s="842">
        <v>5880</v>
      </c>
      <c r="E42" s="841">
        <v>6098</v>
      </c>
      <c r="F42" s="841">
        <v>5648</v>
      </c>
      <c r="G42" s="841">
        <v>4923</v>
      </c>
      <c r="H42" s="841">
        <v>4837</v>
      </c>
    </row>
    <row r="43" spans="2:8" ht="20.1" customHeight="1">
      <c r="B43" s="839" t="s">
        <v>711</v>
      </c>
      <c r="C43" s="838">
        <v>1955</v>
      </c>
      <c r="D43" s="837">
        <v>1635</v>
      </c>
      <c r="E43" s="836">
        <v>1383</v>
      </c>
      <c r="F43" s="836">
        <v>781</v>
      </c>
      <c r="G43" s="836">
        <v>395</v>
      </c>
      <c r="H43" s="836">
        <v>298</v>
      </c>
    </row>
    <row r="44" spans="2:8" ht="20.1" customHeight="1">
      <c r="B44" s="150" t="s">
        <v>710</v>
      </c>
      <c r="C44" s="520" t="s">
        <v>199</v>
      </c>
      <c r="D44" s="513" t="s">
        <v>199</v>
      </c>
      <c r="E44" s="489">
        <v>3</v>
      </c>
      <c r="F44" s="489">
        <v>4</v>
      </c>
      <c r="G44" s="489">
        <v>3</v>
      </c>
      <c r="H44" s="489">
        <v>4</v>
      </c>
    </row>
    <row r="45" spans="2:8" ht="20.1" customHeight="1">
      <c r="B45" s="150" t="s">
        <v>709</v>
      </c>
      <c r="C45" s="520">
        <v>16</v>
      </c>
      <c r="D45" s="513" t="s">
        <v>199</v>
      </c>
      <c r="E45" s="489" t="s">
        <v>199</v>
      </c>
      <c r="F45" s="489" t="s">
        <v>199</v>
      </c>
      <c r="G45" s="489" t="s">
        <v>199</v>
      </c>
      <c r="H45" s="489"/>
    </row>
    <row r="46" spans="2:8" ht="20.1" customHeight="1">
      <c r="B46" s="150" t="s">
        <v>707</v>
      </c>
      <c r="C46" s="520">
        <v>7</v>
      </c>
      <c r="D46" s="513">
        <v>7</v>
      </c>
      <c r="E46" s="489">
        <v>7</v>
      </c>
      <c r="F46" s="489">
        <v>6</v>
      </c>
      <c r="G46" s="489">
        <v>6</v>
      </c>
      <c r="H46" s="489">
        <v>6</v>
      </c>
    </row>
    <row r="47" spans="2:8" ht="20.1" customHeight="1">
      <c r="B47" s="150" t="s">
        <v>706</v>
      </c>
      <c r="C47" s="520">
        <v>61</v>
      </c>
      <c r="D47" s="513">
        <v>61</v>
      </c>
      <c r="E47" s="489">
        <v>62</v>
      </c>
      <c r="F47" s="489">
        <v>66</v>
      </c>
      <c r="G47" s="489">
        <v>62</v>
      </c>
      <c r="H47" s="489">
        <v>64</v>
      </c>
    </row>
    <row r="48" spans="2:8" ht="20.1" customHeight="1">
      <c r="B48" s="150" t="s">
        <v>705</v>
      </c>
      <c r="C48" s="520">
        <v>66</v>
      </c>
      <c r="D48" s="513">
        <v>60</v>
      </c>
      <c r="E48" s="489">
        <v>62</v>
      </c>
      <c r="F48" s="489">
        <v>55</v>
      </c>
      <c r="G48" s="489">
        <v>56</v>
      </c>
      <c r="H48" s="489">
        <v>59</v>
      </c>
    </row>
    <row r="49" spans="2:8" ht="20.1" customHeight="1">
      <c r="B49" s="150" t="s">
        <v>704</v>
      </c>
      <c r="C49" s="520">
        <v>385</v>
      </c>
      <c r="D49" s="513">
        <v>364</v>
      </c>
      <c r="E49" s="489">
        <v>382</v>
      </c>
      <c r="F49" s="489">
        <v>367</v>
      </c>
      <c r="G49" s="489">
        <v>221</v>
      </c>
      <c r="H49" s="489">
        <v>165</v>
      </c>
    </row>
    <row r="50" spans="2:8" ht="20.1" customHeight="1">
      <c r="B50" s="150" t="s">
        <v>703</v>
      </c>
      <c r="C50" s="520">
        <v>962</v>
      </c>
      <c r="D50" s="513">
        <v>844</v>
      </c>
      <c r="E50" s="489">
        <v>465</v>
      </c>
      <c r="F50" s="489" t="s">
        <v>199</v>
      </c>
      <c r="G50" s="489" t="s">
        <v>199</v>
      </c>
      <c r="H50" s="489" t="s">
        <v>199</v>
      </c>
    </row>
    <row r="51" spans="2:8" ht="20.1" customHeight="1">
      <c r="B51" s="778" t="s">
        <v>702</v>
      </c>
      <c r="C51" s="777">
        <v>458</v>
      </c>
      <c r="D51" s="776">
        <v>299</v>
      </c>
      <c r="E51" s="775">
        <v>402</v>
      </c>
      <c r="F51" s="775">
        <v>283</v>
      </c>
      <c r="G51" s="775">
        <v>47</v>
      </c>
      <c r="H51" s="775" t="s">
        <v>199</v>
      </c>
    </row>
  </sheetData>
  <mergeCells count="1">
    <mergeCell ref="B2:H2"/>
  </mergeCells>
  <printOptions/>
  <pageMargins left="0.7480314960629921" right="0.7480314960629921" top="0.984251968503937" bottom="0.984251968503937" header="0.5118110236220472" footer="0.5118110236220472"/>
  <pageSetup fitToHeight="1" fitToWidth="1" horizontalDpi="600" verticalDpi="600" orientation="portrait" paperSize="9" scale="70"/>
  <drawing r:id="rId1"/>
</worksheet>
</file>

<file path=xl/worksheets/sheet46.xml><?xml version="1.0" encoding="utf-8"?>
<worksheet xmlns="http://schemas.openxmlformats.org/spreadsheetml/2006/main" xmlns:r="http://schemas.openxmlformats.org/officeDocument/2006/relationships">
  <sheetPr>
    <tabColor rgb="FF542C73"/>
  </sheetPr>
  <dimension ref="B2:M145"/>
  <sheetViews>
    <sheetView showGridLines="0" workbookViewId="0" topLeftCell="A115">
      <selection activeCell="B2" sqref="B2:M2"/>
    </sheetView>
  </sheetViews>
  <sheetFormatPr defaultColWidth="10.875" defaultRowHeight="19.5" customHeight="1"/>
  <cols>
    <col min="1" max="1" width="5.50390625" style="9" customWidth="1"/>
    <col min="2" max="2" width="39.375" style="9" customWidth="1"/>
    <col min="3" max="16384" width="10.875" style="9" customWidth="1"/>
  </cols>
  <sheetData>
    <row r="2" spans="2:13" ht="20.1" customHeight="1">
      <c r="B2" s="1392" t="str">
        <f>UPPER("Changes in oil, bitumen and gas reserves")</f>
        <v>CHANGES IN OIL, BITUMEN AND GAS RESERVES</v>
      </c>
      <c r="C2" s="1392"/>
      <c r="D2" s="1392"/>
      <c r="E2" s="1392"/>
      <c r="F2" s="1392"/>
      <c r="G2" s="1392"/>
      <c r="H2" s="1392"/>
      <c r="I2" s="1392"/>
      <c r="J2" s="1392"/>
      <c r="K2" s="1392"/>
      <c r="L2" s="1392"/>
      <c r="M2" s="1392"/>
    </row>
    <row r="4" spans="2:13" ht="20.1" customHeight="1">
      <c r="B4" s="1431" t="s">
        <v>786</v>
      </c>
      <c r="C4" s="1431"/>
      <c r="D4" s="1431"/>
      <c r="E4" s="1431"/>
      <c r="F4" s="1431"/>
      <c r="G4" s="1431"/>
      <c r="H4" s="1431"/>
      <c r="I4" s="1431"/>
      <c r="J4" s="1431"/>
      <c r="K4" s="1431"/>
      <c r="L4" s="1431"/>
      <c r="M4" s="1431"/>
    </row>
    <row r="5" spans="2:13" ht="20.1" customHeight="1">
      <c r="B5" s="1431" t="s">
        <v>785</v>
      </c>
      <c r="C5" s="1431"/>
      <c r="D5" s="1431"/>
      <c r="E5" s="1431"/>
      <c r="F5" s="1431"/>
      <c r="G5" s="1431"/>
      <c r="H5" s="1431"/>
      <c r="I5" s="1431"/>
      <c r="J5" s="1431"/>
      <c r="K5" s="1431"/>
      <c r="L5" s="1431"/>
      <c r="M5" s="1431"/>
    </row>
    <row r="6" spans="2:13" ht="20.1" customHeight="1">
      <c r="B6" s="1431" t="s">
        <v>784</v>
      </c>
      <c r="C6" s="1431"/>
      <c r="D6" s="1431"/>
      <c r="E6" s="1431"/>
      <c r="F6" s="1431"/>
      <c r="G6" s="1431"/>
      <c r="H6" s="1431"/>
      <c r="I6" s="1431"/>
      <c r="J6" s="1431"/>
      <c r="K6" s="1431"/>
      <c r="L6" s="1431"/>
      <c r="M6" s="1431"/>
    </row>
    <row r="7" spans="2:13" ht="20.1" customHeight="1">
      <c r="B7" s="1431" t="s">
        <v>783</v>
      </c>
      <c r="C7" s="1431"/>
      <c r="D7" s="1431"/>
      <c r="E7" s="1431"/>
      <c r="F7" s="1431"/>
      <c r="G7" s="1431"/>
      <c r="H7" s="1431"/>
      <c r="I7" s="1431"/>
      <c r="J7" s="1431"/>
      <c r="K7" s="1431"/>
      <c r="L7" s="1431"/>
      <c r="M7" s="1431"/>
    </row>
    <row r="8" spans="2:13" ht="20.1" customHeight="1">
      <c r="B8" s="1431" t="s">
        <v>782</v>
      </c>
      <c r="C8" s="1431"/>
      <c r="D8" s="1431"/>
      <c r="E8" s="1431"/>
      <c r="F8" s="1431"/>
      <c r="G8" s="1431"/>
      <c r="H8" s="1431"/>
      <c r="I8" s="1431"/>
      <c r="J8" s="1431"/>
      <c r="K8" s="1431"/>
      <c r="L8" s="1431"/>
      <c r="M8" s="1431"/>
    </row>
    <row r="9" ht="20.1" customHeight="1">
      <c r="B9" s="875"/>
    </row>
    <row r="10" spans="2:8" ht="20.1" customHeight="1">
      <c r="B10" s="896" t="s">
        <v>781</v>
      </c>
      <c r="C10" s="1428" t="s">
        <v>748</v>
      </c>
      <c r="D10" s="1428"/>
      <c r="E10" s="1428"/>
      <c r="F10" s="1428"/>
      <c r="G10" s="1428"/>
      <c r="H10" s="1428"/>
    </row>
    <row r="11" spans="2:8" ht="20.1" customHeight="1">
      <c r="B11" s="862" t="s">
        <v>751</v>
      </c>
      <c r="C11" s="785" t="s">
        <v>720</v>
      </c>
      <c r="D11" s="785" t="s">
        <v>346</v>
      </c>
      <c r="E11" s="785" t="s">
        <v>760</v>
      </c>
      <c r="F11" s="785" t="s">
        <v>716</v>
      </c>
      <c r="G11" s="785" t="s">
        <v>759</v>
      </c>
      <c r="H11" s="785" t="s">
        <v>344</v>
      </c>
    </row>
    <row r="12" spans="2:8" ht="20.1" customHeight="1">
      <c r="B12" s="560" t="s">
        <v>780</v>
      </c>
      <c r="C12" s="574">
        <v>1815</v>
      </c>
      <c r="D12" s="534">
        <v>3646</v>
      </c>
      <c r="E12" s="534">
        <v>732</v>
      </c>
      <c r="F12" s="534">
        <v>530</v>
      </c>
      <c r="G12" s="534">
        <v>1242</v>
      </c>
      <c r="H12" s="877">
        <v>7965</v>
      </c>
    </row>
    <row r="13" spans="2:8" ht="20.1" customHeight="1">
      <c r="B13" s="150" t="s">
        <v>768</v>
      </c>
      <c r="C13" s="508">
        <v>46</v>
      </c>
      <c r="D13" s="489">
        <v>76</v>
      </c>
      <c r="E13" s="489">
        <v>14</v>
      </c>
      <c r="F13" s="489">
        <v>-7</v>
      </c>
      <c r="G13" s="489">
        <v>25</v>
      </c>
      <c r="H13" s="859">
        <v>154</v>
      </c>
    </row>
    <row r="14" spans="2:8" ht="20.1" customHeight="1">
      <c r="B14" s="150" t="s">
        <v>767</v>
      </c>
      <c r="C14" s="508">
        <v>18</v>
      </c>
      <c r="D14" s="489">
        <v>53</v>
      </c>
      <c r="E14" s="489">
        <v>284</v>
      </c>
      <c r="F14" s="489">
        <v>76</v>
      </c>
      <c r="G14" s="489" t="s">
        <v>199</v>
      </c>
      <c r="H14" s="859">
        <v>431</v>
      </c>
    </row>
    <row r="15" spans="2:8" ht="20.1" customHeight="1">
      <c r="B15" s="150" t="s">
        <v>766</v>
      </c>
      <c r="C15" s="508">
        <v>12</v>
      </c>
      <c r="D15" s="489" t="s">
        <v>199</v>
      </c>
      <c r="E15" s="489">
        <v>130</v>
      </c>
      <c r="F15" s="489" t="s">
        <v>199</v>
      </c>
      <c r="G15" s="489" t="s">
        <v>199</v>
      </c>
      <c r="H15" s="859">
        <v>142</v>
      </c>
    </row>
    <row r="16" spans="2:8" ht="20.1" customHeight="1">
      <c r="B16" s="150" t="s">
        <v>765</v>
      </c>
      <c r="C16" s="508">
        <v>-2</v>
      </c>
      <c r="D16" s="489">
        <v>-43</v>
      </c>
      <c r="E16" s="489">
        <v>-14</v>
      </c>
      <c r="F16" s="489" t="s">
        <v>199</v>
      </c>
      <c r="G16" s="489" t="s">
        <v>199</v>
      </c>
      <c r="H16" s="859">
        <v>-59</v>
      </c>
    </row>
    <row r="17" spans="2:8" ht="20.1" customHeight="1">
      <c r="B17" s="391" t="s">
        <v>764</v>
      </c>
      <c r="C17" s="506">
        <v>-224</v>
      </c>
      <c r="D17" s="486">
        <v>-266</v>
      </c>
      <c r="E17" s="486">
        <v>-56</v>
      </c>
      <c r="F17" s="486">
        <v>-55</v>
      </c>
      <c r="G17" s="486">
        <v>-101</v>
      </c>
      <c r="H17" s="860">
        <v>-702</v>
      </c>
    </row>
    <row r="18" spans="2:8" ht="20.1" customHeight="1">
      <c r="B18" s="560" t="s">
        <v>772</v>
      </c>
      <c r="C18" s="574">
        <v>1665</v>
      </c>
      <c r="D18" s="534">
        <v>3466</v>
      </c>
      <c r="E18" s="534">
        <v>1090</v>
      </c>
      <c r="F18" s="534">
        <v>544</v>
      </c>
      <c r="G18" s="534">
        <v>1166</v>
      </c>
      <c r="H18" s="877">
        <v>7931</v>
      </c>
    </row>
    <row r="19" spans="2:8" ht="20.1" customHeight="1">
      <c r="B19" s="150" t="s">
        <v>768</v>
      </c>
      <c r="C19" s="508">
        <v>92</v>
      </c>
      <c r="D19" s="489">
        <v>200</v>
      </c>
      <c r="E19" s="489">
        <v>82</v>
      </c>
      <c r="F19" s="489">
        <v>-10</v>
      </c>
      <c r="G19" s="489">
        <v>1</v>
      </c>
      <c r="H19" s="859">
        <v>365</v>
      </c>
    </row>
    <row r="20" spans="2:8" ht="20.1" customHeight="1">
      <c r="B20" s="150" t="s">
        <v>767</v>
      </c>
      <c r="C20" s="508">
        <v>182</v>
      </c>
      <c r="D20" s="489" t="s">
        <v>199</v>
      </c>
      <c r="E20" s="489">
        <v>18</v>
      </c>
      <c r="F20" s="489">
        <v>96</v>
      </c>
      <c r="G20" s="489">
        <v>30</v>
      </c>
      <c r="H20" s="859">
        <v>326</v>
      </c>
    </row>
    <row r="21" spans="2:8" ht="20.1" customHeight="1">
      <c r="B21" s="150" t="s">
        <v>766</v>
      </c>
      <c r="C21" s="508">
        <v>23</v>
      </c>
      <c r="D21" s="489" t="s">
        <v>199</v>
      </c>
      <c r="E21" s="489">
        <v>425</v>
      </c>
      <c r="F21" s="489" t="s">
        <v>199</v>
      </c>
      <c r="G21" s="489">
        <v>9</v>
      </c>
      <c r="H21" s="859">
        <v>457</v>
      </c>
    </row>
    <row r="22" spans="2:8" ht="20.1" customHeight="1">
      <c r="B22" s="150" t="s">
        <v>765</v>
      </c>
      <c r="C22" s="508">
        <v>-45</v>
      </c>
      <c r="D22" s="489">
        <v>-26</v>
      </c>
      <c r="E22" s="489">
        <v>-5</v>
      </c>
      <c r="F22" s="489" t="s">
        <v>199</v>
      </c>
      <c r="G22" s="489">
        <v>-8</v>
      </c>
      <c r="H22" s="859">
        <v>-84</v>
      </c>
    </row>
    <row r="23" spans="2:8" ht="20.1" customHeight="1">
      <c r="B23" s="391" t="s">
        <v>764</v>
      </c>
      <c r="C23" s="506">
        <v>-211</v>
      </c>
      <c r="D23" s="486">
        <v>-269</v>
      </c>
      <c r="E23" s="486">
        <v>-70</v>
      </c>
      <c r="F23" s="486">
        <v>-56</v>
      </c>
      <c r="G23" s="486">
        <v>-99</v>
      </c>
      <c r="H23" s="860">
        <v>-705</v>
      </c>
    </row>
    <row r="24" spans="2:8" ht="20.1" customHeight="1">
      <c r="B24" s="560" t="s">
        <v>771</v>
      </c>
      <c r="C24" s="574">
        <v>1706</v>
      </c>
      <c r="D24" s="534">
        <v>3371</v>
      </c>
      <c r="E24" s="534">
        <v>1540</v>
      </c>
      <c r="F24" s="534">
        <v>574</v>
      </c>
      <c r="G24" s="534">
        <v>1099</v>
      </c>
      <c r="H24" s="877">
        <v>8290</v>
      </c>
    </row>
    <row r="25" spans="2:8" ht="20.1" customHeight="1">
      <c r="B25" s="150" t="s">
        <v>768</v>
      </c>
      <c r="C25" s="508">
        <v>117</v>
      </c>
      <c r="D25" s="489">
        <v>-61</v>
      </c>
      <c r="E25" s="489">
        <v>-36</v>
      </c>
      <c r="F25" s="489">
        <v>-68</v>
      </c>
      <c r="G25" s="489">
        <v>-19</v>
      </c>
      <c r="H25" s="859">
        <v>-67</v>
      </c>
    </row>
    <row r="26" spans="2:8" ht="20.1" customHeight="1">
      <c r="B26" s="150" t="s">
        <v>767</v>
      </c>
      <c r="C26" s="508">
        <v>57</v>
      </c>
      <c r="D26" s="489">
        <v>6</v>
      </c>
      <c r="E26" s="489" t="s">
        <v>199</v>
      </c>
      <c r="F26" s="489" t="s">
        <v>199</v>
      </c>
      <c r="G26" s="489">
        <v>588</v>
      </c>
      <c r="H26" s="859">
        <v>651</v>
      </c>
    </row>
    <row r="27" spans="2:8" ht="20.1" customHeight="1">
      <c r="B27" s="150" t="s">
        <v>766</v>
      </c>
      <c r="C27" s="508">
        <v>44</v>
      </c>
      <c r="D27" s="489" t="s">
        <v>199</v>
      </c>
      <c r="E27" s="489">
        <v>309</v>
      </c>
      <c r="F27" s="489" t="s">
        <v>199</v>
      </c>
      <c r="G27" s="489">
        <v>2</v>
      </c>
      <c r="H27" s="859">
        <v>355</v>
      </c>
    </row>
    <row r="28" spans="2:8" ht="20.1" customHeight="1">
      <c r="B28" s="150" t="s">
        <v>765</v>
      </c>
      <c r="C28" s="508" t="s">
        <v>199</v>
      </c>
      <c r="D28" s="489">
        <v>-65</v>
      </c>
      <c r="E28" s="489" t="s">
        <v>199</v>
      </c>
      <c r="F28" s="489" t="s">
        <v>199</v>
      </c>
      <c r="G28" s="489" t="s">
        <v>199</v>
      </c>
      <c r="H28" s="859">
        <v>-65</v>
      </c>
    </row>
    <row r="29" spans="2:8" ht="20.1" customHeight="1">
      <c r="B29" s="391" t="s">
        <v>764</v>
      </c>
      <c r="C29" s="506">
        <v>-187</v>
      </c>
      <c r="D29" s="486">
        <v>-237</v>
      </c>
      <c r="E29" s="486">
        <v>-75</v>
      </c>
      <c r="F29" s="486">
        <v>-56</v>
      </c>
      <c r="G29" s="486">
        <v>-93</v>
      </c>
      <c r="H29" s="860">
        <v>-648</v>
      </c>
    </row>
    <row r="30" spans="2:8" ht="20.1" customHeight="1">
      <c r="B30" s="560" t="s">
        <v>770</v>
      </c>
      <c r="C30" s="574">
        <v>1737</v>
      </c>
      <c r="D30" s="534">
        <v>3014</v>
      </c>
      <c r="E30" s="534">
        <v>1738</v>
      </c>
      <c r="F30" s="534">
        <v>450</v>
      </c>
      <c r="G30" s="534">
        <v>1577</v>
      </c>
      <c r="H30" s="877">
        <v>8516</v>
      </c>
    </row>
    <row r="31" spans="2:8" ht="20.1" customHeight="1">
      <c r="B31" s="150" t="s">
        <v>768</v>
      </c>
      <c r="C31" s="508">
        <v>64</v>
      </c>
      <c r="D31" s="489">
        <v>65</v>
      </c>
      <c r="E31" s="489">
        <v>7</v>
      </c>
      <c r="F31" s="489">
        <v>-23</v>
      </c>
      <c r="G31" s="489">
        <v>15</v>
      </c>
      <c r="H31" s="859">
        <v>128</v>
      </c>
    </row>
    <row r="32" spans="2:8" ht="20.1" customHeight="1">
      <c r="B32" s="150" t="s">
        <v>767</v>
      </c>
      <c r="C32" s="508">
        <v>67</v>
      </c>
      <c r="D32" s="489">
        <v>173</v>
      </c>
      <c r="E32" s="489">
        <v>110</v>
      </c>
      <c r="F32" s="489">
        <v>29</v>
      </c>
      <c r="G32" s="489">
        <v>43</v>
      </c>
      <c r="H32" s="859">
        <v>422</v>
      </c>
    </row>
    <row r="33" spans="2:8" ht="20.1" customHeight="1">
      <c r="B33" s="150" t="s">
        <v>766</v>
      </c>
      <c r="C33" s="508">
        <v>32</v>
      </c>
      <c r="D33" s="489" t="s">
        <v>199</v>
      </c>
      <c r="E33" s="489" t="s">
        <v>199</v>
      </c>
      <c r="F33" s="489" t="s">
        <v>199</v>
      </c>
      <c r="G33" s="489" t="s">
        <v>199</v>
      </c>
      <c r="H33" s="859">
        <v>32</v>
      </c>
    </row>
    <row r="34" spans="2:8" ht="20.1" customHeight="1">
      <c r="B34" s="150" t="s">
        <v>765</v>
      </c>
      <c r="C34" s="508">
        <v>-38</v>
      </c>
      <c r="D34" s="489">
        <v>-71</v>
      </c>
      <c r="E34" s="489">
        <v>-8</v>
      </c>
      <c r="F34" s="489" t="s">
        <v>199</v>
      </c>
      <c r="G34" s="489" t="s">
        <v>199</v>
      </c>
      <c r="H34" s="859">
        <v>-117</v>
      </c>
    </row>
    <row r="35" spans="2:8" ht="20.1" customHeight="1">
      <c r="B35" s="391" t="s">
        <v>764</v>
      </c>
      <c r="C35" s="506">
        <v>-156</v>
      </c>
      <c r="D35" s="486">
        <v>-261</v>
      </c>
      <c r="E35" s="486">
        <v>-77</v>
      </c>
      <c r="F35" s="486">
        <v>-34</v>
      </c>
      <c r="G35" s="486">
        <v>-90</v>
      </c>
      <c r="H35" s="860">
        <v>-618</v>
      </c>
    </row>
    <row r="36" spans="2:8" ht="20.1" customHeight="1">
      <c r="B36" s="504" t="s">
        <v>769</v>
      </c>
      <c r="C36" s="574">
        <v>1706</v>
      </c>
      <c r="D36" s="534">
        <v>2920</v>
      </c>
      <c r="E36" s="534">
        <v>1770</v>
      </c>
      <c r="F36" s="534">
        <v>422</v>
      </c>
      <c r="G36" s="534">
        <v>1545</v>
      </c>
      <c r="H36" s="877">
        <v>8363</v>
      </c>
    </row>
    <row r="37" spans="2:8" ht="20.1" customHeight="1">
      <c r="B37" s="886" t="s">
        <v>768</v>
      </c>
      <c r="C37" s="508">
        <v>18</v>
      </c>
      <c r="D37" s="489">
        <v>-97</v>
      </c>
      <c r="E37" s="489">
        <v>44</v>
      </c>
      <c r="F37" s="489">
        <v>11</v>
      </c>
      <c r="G37" s="489">
        <v>48</v>
      </c>
      <c r="H37" s="859">
        <v>24</v>
      </c>
    </row>
    <row r="38" spans="2:8" ht="20.1" customHeight="1">
      <c r="B38" s="886" t="s">
        <v>767</v>
      </c>
      <c r="C38" s="508">
        <v>12</v>
      </c>
      <c r="D38" s="489">
        <v>20</v>
      </c>
      <c r="E38" s="489">
        <v>135</v>
      </c>
      <c r="F38" s="489">
        <v>2</v>
      </c>
      <c r="G38" s="489">
        <v>227</v>
      </c>
      <c r="H38" s="859">
        <v>396</v>
      </c>
    </row>
    <row r="39" spans="2:8" ht="20.1" customHeight="1">
      <c r="B39" s="886" t="s">
        <v>766</v>
      </c>
      <c r="C39" s="508" t="s">
        <v>199</v>
      </c>
      <c r="D39" s="489" t="s">
        <v>199</v>
      </c>
      <c r="E39" s="489" t="s">
        <v>199</v>
      </c>
      <c r="F39" s="489" t="s">
        <v>199</v>
      </c>
      <c r="G39" s="489">
        <v>132</v>
      </c>
      <c r="H39" s="859">
        <v>132</v>
      </c>
    </row>
    <row r="40" spans="2:8" ht="20.1" customHeight="1">
      <c r="B40" s="886" t="s">
        <v>765</v>
      </c>
      <c r="C40" s="508">
        <v>-51</v>
      </c>
      <c r="D40" s="489" t="s">
        <v>199</v>
      </c>
      <c r="E40" s="489">
        <v>-51</v>
      </c>
      <c r="F40" s="489" t="s">
        <v>199</v>
      </c>
      <c r="G40" s="489" t="s">
        <v>199</v>
      </c>
      <c r="H40" s="859">
        <v>-102</v>
      </c>
    </row>
    <row r="41" spans="2:8" ht="20.1" customHeight="1">
      <c r="B41" s="895" t="s">
        <v>764</v>
      </c>
      <c r="C41" s="894">
        <v>-143</v>
      </c>
      <c r="D41" s="893">
        <v>-243</v>
      </c>
      <c r="E41" s="893">
        <v>-74</v>
      </c>
      <c r="F41" s="893">
        <v>-31</v>
      </c>
      <c r="G41" s="893">
        <v>-97</v>
      </c>
      <c r="H41" s="892">
        <v>-588</v>
      </c>
    </row>
    <row r="42" spans="2:8" ht="20.1" customHeight="1">
      <c r="B42" s="891" t="s">
        <v>763</v>
      </c>
      <c r="C42" s="890">
        <v>1542</v>
      </c>
      <c r="D42" s="889">
        <v>2600</v>
      </c>
      <c r="E42" s="889">
        <v>1824</v>
      </c>
      <c r="F42" s="889">
        <v>404</v>
      </c>
      <c r="G42" s="889">
        <v>1855</v>
      </c>
      <c r="H42" s="888">
        <v>8225</v>
      </c>
    </row>
    <row r="43" spans="2:8" ht="30.75" customHeight="1">
      <c r="B43" s="1429" t="s">
        <v>779</v>
      </c>
      <c r="C43" s="1429"/>
      <c r="D43" s="887"/>
      <c r="E43" s="887"/>
      <c r="F43" s="887"/>
      <c r="G43" s="887"/>
      <c r="H43" s="887"/>
    </row>
    <row r="44" spans="2:8" ht="18" customHeight="1">
      <c r="B44" s="150" t="s">
        <v>778</v>
      </c>
      <c r="C44" s="508">
        <v>26</v>
      </c>
      <c r="D44" s="489">
        <v>98</v>
      </c>
      <c r="E44" s="489"/>
      <c r="F44" s="489"/>
      <c r="G44" s="489"/>
      <c r="H44" s="507">
        <v>124</v>
      </c>
    </row>
    <row r="45" spans="2:8" ht="18" customHeight="1">
      <c r="B45" s="150" t="s">
        <v>777</v>
      </c>
      <c r="C45" s="508">
        <v>26</v>
      </c>
      <c r="D45" s="489">
        <v>100</v>
      </c>
      <c r="E45" s="489"/>
      <c r="F45" s="489"/>
      <c r="G45" s="489"/>
      <c r="H45" s="507">
        <v>126</v>
      </c>
    </row>
    <row r="46" spans="2:8" ht="18" customHeight="1">
      <c r="B46" s="150" t="s">
        <v>776</v>
      </c>
      <c r="C46" s="508" t="s">
        <v>199</v>
      </c>
      <c r="D46" s="489">
        <v>98</v>
      </c>
      <c r="E46" s="489" t="s">
        <v>199</v>
      </c>
      <c r="F46" s="489" t="s">
        <v>199</v>
      </c>
      <c r="G46" s="489" t="s">
        <v>199</v>
      </c>
      <c r="H46" s="507">
        <v>98</v>
      </c>
    </row>
    <row r="47" spans="2:8" ht="20.1" customHeight="1">
      <c r="B47" s="886" t="s">
        <v>775</v>
      </c>
      <c r="C47" s="507" t="s">
        <v>199</v>
      </c>
      <c r="D47" s="507">
        <v>99</v>
      </c>
      <c r="E47" s="507" t="s">
        <v>199</v>
      </c>
      <c r="F47" s="507" t="s">
        <v>199</v>
      </c>
      <c r="G47" s="507" t="s">
        <v>199</v>
      </c>
      <c r="H47" s="507">
        <v>99</v>
      </c>
    </row>
    <row r="48" spans="2:8" ht="20.1" customHeight="1">
      <c r="B48" s="885" t="s">
        <v>774</v>
      </c>
      <c r="C48" s="884" t="s">
        <v>199</v>
      </c>
      <c r="D48" s="883">
        <v>159</v>
      </c>
      <c r="E48" s="883" t="s">
        <v>199</v>
      </c>
      <c r="F48" s="883" t="s">
        <v>199</v>
      </c>
      <c r="G48" s="883" t="s">
        <v>199</v>
      </c>
      <c r="H48" s="882">
        <v>159</v>
      </c>
    </row>
    <row r="49" spans="2:8" ht="18.75" customHeight="1">
      <c r="B49" s="881"/>
      <c r="C49" s="881"/>
      <c r="D49" s="881"/>
      <c r="E49" s="881"/>
      <c r="F49" s="881"/>
      <c r="G49" s="881"/>
      <c r="H49" s="881"/>
    </row>
    <row r="50" spans="2:8" ht="20.25" customHeight="1">
      <c r="B50" s="880" t="s">
        <v>762</v>
      </c>
      <c r="C50" s="1430" t="s">
        <v>747</v>
      </c>
      <c r="D50" s="1430"/>
      <c r="E50" s="1430"/>
      <c r="F50" s="1430"/>
      <c r="G50" s="1430"/>
      <c r="H50" s="1430"/>
    </row>
    <row r="51" spans="2:8" ht="30.75" customHeight="1">
      <c r="B51" s="879" t="s">
        <v>751</v>
      </c>
      <c r="C51" s="878" t="s">
        <v>720</v>
      </c>
      <c r="D51" s="878" t="s">
        <v>346</v>
      </c>
      <c r="E51" s="878" t="s">
        <v>760</v>
      </c>
      <c r="F51" s="878" t="s">
        <v>716</v>
      </c>
      <c r="G51" s="878" t="s">
        <v>759</v>
      </c>
      <c r="H51" s="878" t="s">
        <v>344</v>
      </c>
    </row>
    <row r="52" spans="2:8" ht="20.1" customHeight="1">
      <c r="B52" s="504" t="s">
        <v>773</v>
      </c>
      <c r="C52" s="574" t="s">
        <v>199</v>
      </c>
      <c r="D52" s="534">
        <v>98</v>
      </c>
      <c r="E52" s="534">
        <v>527</v>
      </c>
      <c r="F52" s="534">
        <v>1868</v>
      </c>
      <c r="G52" s="534" t="s">
        <v>199</v>
      </c>
      <c r="H52" s="877">
        <v>2493</v>
      </c>
    </row>
    <row r="53" spans="2:8" ht="20.1" customHeight="1">
      <c r="B53" s="150" t="s">
        <v>768</v>
      </c>
      <c r="C53" s="508" t="s">
        <v>199</v>
      </c>
      <c r="D53" s="489">
        <v>10</v>
      </c>
      <c r="E53" s="489">
        <v>-7</v>
      </c>
      <c r="F53" s="489">
        <v>51</v>
      </c>
      <c r="G53" s="489" t="s">
        <v>199</v>
      </c>
      <c r="H53" s="859">
        <v>54</v>
      </c>
    </row>
    <row r="54" spans="2:8" ht="20.1" customHeight="1">
      <c r="B54" s="150" t="s">
        <v>767</v>
      </c>
      <c r="C54" s="508" t="s">
        <v>199</v>
      </c>
      <c r="D54" s="489" t="s">
        <v>199</v>
      </c>
      <c r="E54" s="489" t="s">
        <v>199</v>
      </c>
      <c r="F54" s="489">
        <v>136</v>
      </c>
      <c r="G54" s="489" t="s">
        <v>199</v>
      </c>
      <c r="H54" s="859">
        <v>136</v>
      </c>
    </row>
    <row r="55" spans="2:8" ht="20.1" customHeight="1">
      <c r="B55" s="150" t="s">
        <v>766</v>
      </c>
      <c r="C55" s="508" t="s">
        <v>199</v>
      </c>
      <c r="D55" s="489" t="s">
        <v>199</v>
      </c>
      <c r="E55" s="489" t="s">
        <v>199</v>
      </c>
      <c r="F55" s="489" t="s">
        <v>199</v>
      </c>
      <c r="G55" s="489" t="s">
        <v>199</v>
      </c>
      <c r="H55" s="859" t="s">
        <v>199</v>
      </c>
    </row>
    <row r="56" spans="2:8" ht="20.1" customHeight="1">
      <c r="B56" s="150" t="s">
        <v>765</v>
      </c>
      <c r="C56" s="508" t="s">
        <v>199</v>
      </c>
      <c r="D56" s="489" t="s">
        <v>199</v>
      </c>
      <c r="E56" s="489" t="s">
        <v>199</v>
      </c>
      <c r="F56" s="489" t="s">
        <v>199</v>
      </c>
      <c r="G56" s="489" t="s">
        <v>199</v>
      </c>
      <c r="H56" s="859" t="s">
        <v>199</v>
      </c>
    </row>
    <row r="57" spans="2:8" ht="20.1" customHeight="1">
      <c r="B57" s="391" t="s">
        <v>764</v>
      </c>
      <c r="C57" s="506" t="s">
        <v>199</v>
      </c>
      <c r="D57" s="486">
        <v>-8</v>
      </c>
      <c r="E57" s="486">
        <v>-18</v>
      </c>
      <c r="F57" s="486">
        <v>-105</v>
      </c>
      <c r="G57" s="486" t="s">
        <v>199</v>
      </c>
      <c r="H57" s="860">
        <v>-131</v>
      </c>
    </row>
    <row r="58" spans="2:8" ht="20.1" customHeight="1">
      <c r="B58" s="504" t="s">
        <v>772</v>
      </c>
      <c r="C58" s="574" t="s">
        <v>199</v>
      </c>
      <c r="D58" s="534">
        <v>100</v>
      </c>
      <c r="E58" s="534">
        <v>502</v>
      </c>
      <c r="F58" s="534">
        <v>1950</v>
      </c>
      <c r="G58" s="534" t="s">
        <v>199</v>
      </c>
      <c r="H58" s="877">
        <v>2552</v>
      </c>
    </row>
    <row r="59" spans="2:8" ht="20.1" customHeight="1">
      <c r="B59" s="150" t="s">
        <v>768</v>
      </c>
      <c r="C59" s="508" t="s">
        <v>199</v>
      </c>
      <c r="D59" s="489">
        <v>14</v>
      </c>
      <c r="E59" s="489">
        <v>4</v>
      </c>
      <c r="F59" s="489">
        <v>-2</v>
      </c>
      <c r="G59" s="489" t="s">
        <v>199</v>
      </c>
      <c r="H59" s="859">
        <v>16</v>
      </c>
    </row>
    <row r="60" spans="2:8" ht="20.1" customHeight="1">
      <c r="B60" s="150" t="s">
        <v>767</v>
      </c>
      <c r="C60" s="508" t="s">
        <v>199</v>
      </c>
      <c r="D60" s="489" t="s">
        <v>199</v>
      </c>
      <c r="E60" s="489" t="s">
        <v>199</v>
      </c>
      <c r="F60" s="489" t="s">
        <v>199</v>
      </c>
      <c r="G60" s="489" t="s">
        <v>199</v>
      </c>
      <c r="H60" s="859" t="s">
        <v>199</v>
      </c>
    </row>
    <row r="61" spans="2:8" ht="20.1" customHeight="1">
      <c r="B61" s="150" t="s">
        <v>766</v>
      </c>
      <c r="C61" s="508" t="s">
        <v>199</v>
      </c>
      <c r="D61" s="489" t="s">
        <v>199</v>
      </c>
      <c r="E61" s="489" t="s">
        <v>199</v>
      </c>
      <c r="F61" s="489" t="s">
        <v>199</v>
      </c>
      <c r="G61" s="489" t="s">
        <v>199</v>
      </c>
      <c r="H61" s="859" t="s">
        <v>199</v>
      </c>
    </row>
    <row r="62" spans="2:8" ht="20.1" customHeight="1">
      <c r="B62" s="150" t="s">
        <v>765</v>
      </c>
      <c r="C62" s="508" t="s">
        <v>199</v>
      </c>
      <c r="D62" s="489" t="s">
        <v>199</v>
      </c>
      <c r="E62" s="489" t="s">
        <v>199</v>
      </c>
      <c r="F62" s="489" t="s">
        <v>199</v>
      </c>
      <c r="G62" s="489" t="s">
        <v>199</v>
      </c>
      <c r="H62" s="859" t="s">
        <v>199</v>
      </c>
    </row>
    <row r="63" spans="2:8" ht="20.1" customHeight="1">
      <c r="B63" s="391" t="s">
        <v>764</v>
      </c>
      <c r="C63" s="506" t="s">
        <v>199</v>
      </c>
      <c r="D63" s="486">
        <v>-7</v>
      </c>
      <c r="E63" s="486">
        <v>-20</v>
      </c>
      <c r="F63" s="486">
        <v>-136</v>
      </c>
      <c r="G63" s="486" t="s">
        <v>199</v>
      </c>
      <c r="H63" s="860">
        <v>-163</v>
      </c>
    </row>
    <row r="64" spans="2:8" ht="20.1" customHeight="1">
      <c r="B64" s="504" t="s">
        <v>771</v>
      </c>
      <c r="C64" s="574" t="s">
        <v>199</v>
      </c>
      <c r="D64" s="534">
        <v>107</v>
      </c>
      <c r="E64" s="534">
        <v>486</v>
      </c>
      <c r="F64" s="534">
        <v>1812</v>
      </c>
      <c r="G64" s="534" t="s">
        <v>199</v>
      </c>
      <c r="H64" s="877">
        <v>2405</v>
      </c>
    </row>
    <row r="65" spans="2:8" ht="20.1" customHeight="1">
      <c r="B65" s="150" t="s">
        <v>768</v>
      </c>
      <c r="C65" s="508" t="s">
        <v>199</v>
      </c>
      <c r="D65" s="489">
        <v>-1</v>
      </c>
      <c r="E65" s="489">
        <v>-8</v>
      </c>
      <c r="F65" s="489">
        <v>-20</v>
      </c>
      <c r="G65" s="489" t="s">
        <v>199</v>
      </c>
      <c r="H65" s="859">
        <v>-29</v>
      </c>
    </row>
    <row r="66" spans="2:8" ht="20.1" customHeight="1">
      <c r="B66" s="150" t="s">
        <v>767</v>
      </c>
      <c r="C66" s="508" t="s">
        <v>199</v>
      </c>
      <c r="D66" s="489" t="s">
        <v>199</v>
      </c>
      <c r="E66" s="489" t="s">
        <v>199</v>
      </c>
      <c r="F66" s="489" t="s">
        <v>199</v>
      </c>
      <c r="G66" s="489" t="s">
        <v>199</v>
      </c>
      <c r="H66" s="859" t="s">
        <v>199</v>
      </c>
    </row>
    <row r="67" spans="2:8" ht="20.1" customHeight="1">
      <c r="B67" s="150" t="s">
        <v>766</v>
      </c>
      <c r="C67" s="508" t="s">
        <v>199</v>
      </c>
      <c r="D67" s="489" t="s">
        <v>199</v>
      </c>
      <c r="E67" s="489" t="s">
        <v>199</v>
      </c>
      <c r="F67" s="489" t="s">
        <v>199</v>
      </c>
      <c r="G67" s="489">
        <v>779</v>
      </c>
      <c r="H67" s="859">
        <v>779</v>
      </c>
    </row>
    <row r="68" spans="2:8" ht="20.1" customHeight="1">
      <c r="B68" s="150" t="s">
        <v>765</v>
      </c>
      <c r="C68" s="508" t="s">
        <v>199</v>
      </c>
      <c r="D68" s="489">
        <v>-24</v>
      </c>
      <c r="E68" s="489">
        <v>-4</v>
      </c>
      <c r="F68" s="489">
        <v>-11</v>
      </c>
      <c r="G68" s="489" t="s">
        <v>199</v>
      </c>
      <c r="H68" s="859">
        <v>-39</v>
      </c>
    </row>
    <row r="69" spans="2:8" ht="20.1" customHeight="1">
      <c r="B69" s="391" t="s">
        <v>764</v>
      </c>
      <c r="C69" s="506" t="s">
        <v>199</v>
      </c>
      <c r="D69" s="486">
        <v>-4</v>
      </c>
      <c r="E69" s="486">
        <v>-18</v>
      </c>
      <c r="F69" s="486">
        <v>-152</v>
      </c>
      <c r="G69" s="486">
        <v>-35</v>
      </c>
      <c r="H69" s="860">
        <v>-209</v>
      </c>
    </row>
    <row r="70" spans="2:8" ht="20.1" customHeight="1">
      <c r="B70" s="504" t="s">
        <v>770</v>
      </c>
      <c r="C70" s="574" t="s">
        <v>199</v>
      </c>
      <c r="D70" s="534">
        <v>78</v>
      </c>
      <c r="E70" s="534">
        <v>456</v>
      </c>
      <c r="F70" s="534">
        <v>1629</v>
      </c>
      <c r="G70" s="534">
        <v>744</v>
      </c>
      <c r="H70" s="877">
        <v>2907</v>
      </c>
    </row>
    <row r="71" spans="2:8" ht="20.1" customHeight="1">
      <c r="B71" s="150" t="s">
        <v>768</v>
      </c>
      <c r="C71" s="508" t="s">
        <v>199</v>
      </c>
      <c r="D71" s="489">
        <v>2</v>
      </c>
      <c r="E71" s="489">
        <v>-39</v>
      </c>
      <c r="F71" s="489">
        <v>5</v>
      </c>
      <c r="G71" s="489">
        <v>78</v>
      </c>
      <c r="H71" s="859">
        <v>46</v>
      </c>
    </row>
    <row r="72" spans="2:8" ht="20.1" customHeight="1">
      <c r="B72" s="150" t="s">
        <v>767</v>
      </c>
      <c r="C72" s="508" t="s">
        <v>199</v>
      </c>
      <c r="D72" s="489" t="s">
        <v>199</v>
      </c>
      <c r="E72" s="489" t="s">
        <v>199</v>
      </c>
      <c r="F72" s="489" t="s">
        <v>199</v>
      </c>
      <c r="G72" s="489">
        <v>158</v>
      </c>
      <c r="H72" s="859">
        <v>158</v>
      </c>
    </row>
    <row r="73" spans="2:8" ht="20.1" customHeight="1">
      <c r="B73" s="150" t="s">
        <v>766</v>
      </c>
      <c r="C73" s="508" t="s">
        <v>199</v>
      </c>
      <c r="D73" s="489" t="s">
        <v>199</v>
      </c>
      <c r="E73" s="489" t="s">
        <v>199</v>
      </c>
      <c r="F73" s="489" t="s">
        <v>199</v>
      </c>
      <c r="G73" s="489">
        <v>118</v>
      </c>
      <c r="H73" s="859">
        <v>118</v>
      </c>
    </row>
    <row r="74" spans="2:8" ht="20.1" customHeight="1">
      <c r="B74" s="150" t="s">
        <v>765</v>
      </c>
      <c r="C74" s="508" t="s">
        <v>199</v>
      </c>
      <c r="D74" s="489" t="s">
        <v>199</v>
      </c>
      <c r="E74" s="489" t="s">
        <v>199</v>
      </c>
      <c r="F74" s="489" t="s">
        <v>199</v>
      </c>
      <c r="G74" s="489" t="s">
        <v>199</v>
      </c>
      <c r="H74" s="859" t="s">
        <v>199</v>
      </c>
    </row>
    <row r="75" spans="2:8" ht="20.1" customHeight="1">
      <c r="B75" s="391" t="s">
        <v>764</v>
      </c>
      <c r="C75" s="506" t="s">
        <v>199</v>
      </c>
      <c r="D75" s="486" t="s">
        <v>199</v>
      </c>
      <c r="E75" s="486">
        <v>-15</v>
      </c>
      <c r="F75" s="486">
        <v>-146</v>
      </c>
      <c r="G75" s="486">
        <v>-63</v>
      </c>
      <c r="H75" s="860">
        <v>-224</v>
      </c>
    </row>
    <row r="76" spans="2:8" ht="20.1" customHeight="1">
      <c r="B76" s="866" t="s">
        <v>769</v>
      </c>
      <c r="C76" s="574" t="s">
        <v>199</v>
      </c>
      <c r="D76" s="534">
        <v>80</v>
      </c>
      <c r="E76" s="534">
        <v>402</v>
      </c>
      <c r="F76" s="534">
        <v>1488</v>
      </c>
      <c r="G76" s="534">
        <v>1035</v>
      </c>
      <c r="H76" s="877">
        <v>3005</v>
      </c>
    </row>
    <row r="77" spans="2:8" ht="20.1" customHeight="1">
      <c r="B77" s="150" t="s">
        <v>768</v>
      </c>
      <c r="C77" s="508" t="s">
        <v>199</v>
      </c>
      <c r="D77" s="489">
        <v>-3</v>
      </c>
      <c r="E77" s="489">
        <v>-141</v>
      </c>
      <c r="F77" s="489">
        <v>-3</v>
      </c>
      <c r="G77" s="489">
        <v>33</v>
      </c>
      <c r="H77" s="859">
        <v>-114</v>
      </c>
    </row>
    <row r="78" spans="2:8" ht="20.1" customHeight="1">
      <c r="B78" s="150" t="s">
        <v>767</v>
      </c>
      <c r="C78" s="508" t="s">
        <v>199</v>
      </c>
      <c r="D78" s="489" t="s">
        <v>199</v>
      </c>
      <c r="E78" s="489" t="s">
        <v>199</v>
      </c>
      <c r="F78" s="489">
        <v>14</v>
      </c>
      <c r="G78" s="489">
        <v>622</v>
      </c>
      <c r="H78" s="859">
        <v>636</v>
      </c>
    </row>
    <row r="79" spans="2:8" ht="20.1" customHeight="1">
      <c r="B79" s="150" t="s">
        <v>766</v>
      </c>
      <c r="C79" s="508" t="s">
        <v>199</v>
      </c>
      <c r="D79" s="489" t="s">
        <v>199</v>
      </c>
      <c r="E79" s="489" t="s">
        <v>199</v>
      </c>
      <c r="F79" s="489" t="s">
        <v>199</v>
      </c>
      <c r="G79" s="489">
        <v>117</v>
      </c>
      <c r="H79" s="859">
        <v>117</v>
      </c>
    </row>
    <row r="80" spans="2:8" ht="20.1" customHeight="1">
      <c r="B80" s="150" t="s">
        <v>765</v>
      </c>
      <c r="C80" s="508" t="s">
        <v>199</v>
      </c>
      <c r="D80" s="489" t="s">
        <v>199</v>
      </c>
      <c r="E80" s="489" t="s">
        <v>199</v>
      </c>
      <c r="F80" s="489" t="s">
        <v>199</v>
      </c>
      <c r="G80" s="489">
        <v>-92</v>
      </c>
      <c r="H80" s="859">
        <v>-92</v>
      </c>
    </row>
    <row r="81" spans="2:8" ht="20.1" customHeight="1">
      <c r="B81" s="391" t="s">
        <v>764</v>
      </c>
      <c r="C81" s="506" t="s">
        <v>199</v>
      </c>
      <c r="D81" s="486">
        <v>-1</v>
      </c>
      <c r="E81" s="486">
        <v>-13</v>
      </c>
      <c r="F81" s="486">
        <v>-164</v>
      </c>
      <c r="G81" s="486">
        <v>-73</v>
      </c>
      <c r="H81" s="860">
        <v>-251</v>
      </c>
    </row>
    <row r="82" spans="2:8" ht="20.1" customHeight="1">
      <c r="B82" s="843" t="s">
        <v>763</v>
      </c>
      <c r="C82" s="792" t="s">
        <v>199</v>
      </c>
      <c r="D82" s="791">
        <v>76</v>
      </c>
      <c r="E82" s="791">
        <v>248</v>
      </c>
      <c r="F82" s="791">
        <v>1335</v>
      </c>
      <c r="G82" s="791">
        <v>1642</v>
      </c>
      <c r="H82" s="876">
        <v>3301</v>
      </c>
    </row>
    <row r="84" spans="2:8" ht="20.1" customHeight="1">
      <c r="B84" s="875" t="s">
        <v>762</v>
      </c>
      <c r="C84" s="1428" t="s">
        <v>761</v>
      </c>
      <c r="D84" s="1428"/>
      <c r="E84" s="1428"/>
      <c r="F84" s="1428"/>
      <c r="G84" s="1428"/>
      <c r="H84" s="1428"/>
    </row>
    <row r="85" spans="2:8" ht="20.1" customHeight="1">
      <c r="B85" s="867"/>
      <c r="C85" s="785" t="s">
        <v>720</v>
      </c>
      <c r="D85" s="785" t="s">
        <v>346</v>
      </c>
      <c r="E85" s="785" t="s">
        <v>760</v>
      </c>
      <c r="F85" s="785" t="s">
        <v>716</v>
      </c>
      <c r="G85" s="785" t="s">
        <v>759</v>
      </c>
      <c r="H85" s="785" t="s">
        <v>344</v>
      </c>
    </row>
    <row r="86" spans="2:8" ht="20.1" customHeight="1">
      <c r="B86" s="832" t="s">
        <v>758</v>
      </c>
      <c r="C86" s="874"/>
      <c r="D86" s="874"/>
      <c r="E86" s="874"/>
      <c r="F86" s="874"/>
      <c r="G86" s="874"/>
      <c r="H86" s="874"/>
    </row>
    <row r="87" spans="2:8" ht="20.1" customHeight="1">
      <c r="B87" s="509" t="s">
        <v>751</v>
      </c>
      <c r="C87" s="865">
        <v>1815</v>
      </c>
      <c r="D87" s="864">
        <v>3744</v>
      </c>
      <c r="E87" s="864">
        <v>1259</v>
      </c>
      <c r="F87" s="864">
        <v>2398</v>
      </c>
      <c r="G87" s="864">
        <v>1242</v>
      </c>
      <c r="H87" s="863">
        <v>10458</v>
      </c>
    </row>
    <row r="88" spans="2:8" ht="20.1" customHeight="1">
      <c r="B88" s="150" t="s">
        <v>748</v>
      </c>
      <c r="C88" s="508">
        <v>1815</v>
      </c>
      <c r="D88" s="489">
        <v>3646</v>
      </c>
      <c r="E88" s="489">
        <v>732</v>
      </c>
      <c r="F88" s="489">
        <v>530</v>
      </c>
      <c r="G88" s="489">
        <v>1242</v>
      </c>
      <c r="H88" s="859">
        <v>7965</v>
      </c>
    </row>
    <row r="89" spans="2:8" ht="20.1" customHeight="1">
      <c r="B89" s="391" t="s">
        <v>747</v>
      </c>
      <c r="C89" s="506" t="s">
        <v>199</v>
      </c>
      <c r="D89" s="486">
        <v>98</v>
      </c>
      <c r="E89" s="486">
        <v>527</v>
      </c>
      <c r="F89" s="486">
        <v>1868</v>
      </c>
      <c r="G89" s="486" t="s">
        <v>199</v>
      </c>
      <c r="H89" s="860">
        <v>2493</v>
      </c>
    </row>
    <row r="90" spans="2:8" ht="20.1" customHeight="1">
      <c r="B90" s="873" t="s">
        <v>757</v>
      </c>
      <c r="C90" s="865">
        <v>1252</v>
      </c>
      <c r="D90" s="864">
        <v>1801</v>
      </c>
      <c r="E90" s="864">
        <v>515</v>
      </c>
      <c r="F90" s="864">
        <v>1194</v>
      </c>
      <c r="G90" s="864">
        <v>481</v>
      </c>
      <c r="H90" s="863">
        <v>5243</v>
      </c>
    </row>
    <row r="91" spans="2:8" ht="20.1" customHeight="1">
      <c r="B91" s="150" t="s">
        <v>748</v>
      </c>
      <c r="C91" s="508">
        <v>1252</v>
      </c>
      <c r="D91" s="489">
        <v>1754</v>
      </c>
      <c r="E91" s="489">
        <v>381</v>
      </c>
      <c r="F91" s="489">
        <v>504</v>
      </c>
      <c r="G91" s="489">
        <v>481</v>
      </c>
      <c r="H91" s="859">
        <v>4372</v>
      </c>
    </row>
    <row r="92" spans="2:8" ht="20.1" customHeight="1">
      <c r="B92" s="391" t="s">
        <v>747</v>
      </c>
      <c r="C92" s="506" t="s">
        <v>199</v>
      </c>
      <c r="D92" s="486">
        <v>47</v>
      </c>
      <c r="E92" s="486">
        <v>134</v>
      </c>
      <c r="F92" s="486">
        <v>690</v>
      </c>
      <c r="G92" s="486" t="s">
        <v>199</v>
      </c>
      <c r="H92" s="860">
        <v>871</v>
      </c>
    </row>
    <row r="93" spans="2:8" ht="20.1" customHeight="1">
      <c r="B93" s="873" t="s">
        <v>749</v>
      </c>
      <c r="C93" s="865">
        <v>563</v>
      </c>
      <c r="D93" s="864">
        <v>1943</v>
      </c>
      <c r="E93" s="864">
        <v>744</v>
      </c>
      <c r="F93" s="864">
        <v>1204</v>
      </c>
      <c r="G93" s="864">
        <v>761</v>
      </c>
      <c r="H93" s="863">
        <v>5215</v>
      </c>
    </row>
    <row r="94" spans="2:8" ht="20.1" customHeight="1">
      <c r="B94" s="150" t="s">
        <v>748</v>
      </c>
      <c r="C94" s="508">
        <v>563</v>
      </c>
      <c r="D94" s="489">
        <v>1892</v>
      </c>
      <c r="E94" s="489">
        <v>351</v>
      </c>
      <c r="F94" s="489">
        <v>26</v>
      </c>
      <c r="G94" s="489">
        <v>761</v>
      </c>
      <c r="H94" s="859">
        <v>3593</v>
      </c>
    </row>
    <row r="95" spans="2:8" ht="20.1" customHeight="1">
      <c r="B95" s="872" t="s">
        <v>747</v>
      </c>
      <c r="C95" s="871" t="s">
        <v>199</v>
      </c>
      <c r="D95" s="870">
        <v>51</v>
      </c>
      <c r="E95" s="870">
        <v>393</v>
      </c>
      <c r="F95" s="870">
        <v>1178</v>
      </c>
      <c r="G95" s="870" t="s">
        <v>199</v>
      </c>
      <c r="H95" s="869">
        <v>1622</v>
      </c>
    </row>
    <row r="96" spans="2:8" ht="20.1" customHeight="1">
      <c r="B96" s="832" t="s">
        <v>756</v>
      </c>
      <c r="C96" s="874"/>
      <c r="D96" s="874"/>
      <c r="E96" s="874"/>
      <c r="F96" s="874"/>
      <c r="G96" s="874"/>
      <c r="H96" s="874"/>
    </row>
    <row r="97" spans="2:8" ht="20.1" customHeight="1">
      <c r="B97" s="509" t="s">
        <v>751</v>
      </c>
      <c r="C97" s="865">
        <v>1665</v>
      </c>
      <c r="D97" s="864">
        <v>3566</v>
      </c>
      <c r="E97" s="864">
        <v>1592</v>
      </c>
      <c r="F97" s="864">
        <v>2494</v>
      </c>
      <c r="G97" s="864">
        <v>1166</v>
      </c>
      <c r="H97" s="863">
        <v>10483</v>
      </c>
    </row>
    <row r="98" spans="2:8" ht="20.1" customHeight="1">
      <c r="B98" s="150" t="s">
        <v>748</v>
      </c>
      <c r="C98" s="508">
        <v>1665</v>
      </c>
      <c r="D98" s="489">
        <v>3466</v>
      </c>
      <c r="E98" s="489">
        <v>1090</v>
      </c>
      <c r="F98" s="489">
        <v>544</v>
      </c>
      <c r="G98" s="489">
        <v>1166</v>
      </c>
      <c r="H98" s="859">
        <v>7931</v>
      </c>
    </row>
    <row r="99" spans="2:8" ht="20.1" customHeight="1">
      <c r="B99" s="391" t="s">
        <v>747</v>
      </c>
      <c r="C99" s="506" t="s">
        <v>199</v>
      </c>
      <c r="D99" s="486">
        <v>100</v>
      </c>
      <c r="E99" s="486">
        <v>502</v>
      </c>
      <c r="F99" s="486">
        <v>1950</v>
      </c>
      <c r="G99" s="486" t="s">
        <v>199</v>
      </c>
      <c r="H99" s="860">
        <v>2552</v>
      </c>
    </row>
    <row r="100" spans="2:8" ht="20.1" customHeight="1">
      <c r="B100" s="873" t="s">
        <v>750</v>
      </c>
      <c r="C100" s="865">
        <v>1096</v>
      </c>
      <c r="D100" s="864">
        <v>1775</v>
      </c>
      <c r="E100" s="864">
        <v>631</v>
      </c>
      <c r="F100" s="864">
        <v>1918</v>
      </c>
      <c r="G100" s="864">
        <v>415</v>
      </c>
      <c r="H100" s="863">
        <v>5835</v>
      </c>
    </row>
    <row r="101" spans="2:8" ht="20.1" customHeight="1">
      <c r="B101" s="150" t="s">
        <v>748</v>
      </c>
      <c r="C101" s="508">
        <v>1096</v>
      </c>
      <c r="D101" s="489">
        <v>1745</v>
      </c>
      <c r="E101" s="489">
        <v>503</v>
      </c>
      <c r="F101" s="489">
        <v>482</v>
      </c>
      <c r="G101" s="489">
        <v>415</v>
      </c>
      <c r="H101" s="859">
        <v>4241</v>
      </c>
    </row>
    <row r="102" spans="2:8" ht="20.1" customHeight="1">
      <c r="B102" s="391" t="s">
        <v>747</v>
      </c>
      <c r="C102" s="506" t="s">
        <v>199</v>
      </c>
      <c r="D102" s="486">
        <v>30</v>
      </c>
      <c r="E102" s="486">
        <v>128</v>
      </c>
      <c r="F102" s="486">
        <v>1436</v>
      </c>
      <c r="G102" s="486" t="s">
        <v>199</v>
      </c>
      <c r="H102" s="860">
        <v>1594</v>
      </c>
    </row>
    <row r="103" spans="2:8" ht="20.1" customHeight="1">
      <c r="B103" s="873" t="s">
        <v>749</v>
      </c>
      <c r="C103" s="865">
        <v>569</v>
      </c>
      <c r="D103" s="864">
        <v>1791</v>
      </c>
      <c r="E103" s="864">
        <v>961</v>
      </c>
      <c r="F103" s="864">
        <v>576</v>
      </c>
      <c r="G103" s="864">
        <v>751</v>
      </c>
      <c r="H103" s="863">
        <v>4648</v>
      </c>
    </row>
    <row r="104" spans="2:8" ht="20.1" customHeight="1">
      <c r="B104" s="150" t="s">
        <v>748</v>
      </c>
      <c r="C104" s="508">
        <v>569</v>
      </c>
      <c r="D104" s="489">
        <v>1721</v>
      </c>
      <c r="E104" s="489">
        <v>587</v>
      </c>
      <c r="F104" s="489">
        <v>62</v>
      </c>
      <c r="G104" s="489">
        <v>751</v>
      </c>
      <c r="H104" s="859">
        <v>3690</v>
      </c>
    </row>
    <row r="105" spans="2:8" ht="20.1" customHeight="1">
      <c r="B105" s="872" t="s">
        <v>747</v>
      </c>
      <c r="C105" s="871" t="s">
        <v>199</v>
      </c>
      <c r="D105" s="870">
        <v>70</v>
      </c>
      <c r="E105" s="870">
        <v>374</v>
      </c>
      <c r="F105" s="870">
        <v>514</v>
      </c>
      <c r="G105" s="870" t="s">
        <v>199</v>
      </c>
      <c r="H105" s="869">
        <v>958</v>
      </c>
    </row>
    <row r="106" spans="2:8" ht="20.1" customHeight="1">
      <c r="B106" s="832" t="s">
        <v>755</v>
      </c>
      <c r="C106" s="874"/>
      <c r="D106" s="874"/>
      <c r="E106" s="874"/>
      <c r="F106" s="874"/>
      <c r="G106" s="874"/>
      <c r="H106" s="874"/>
    </row>
    <row r="107" spans="2:8" ht="20.1" customHeight="1">
      <c r="B107" s="509" t="s">
        <v>751</v>
      </c>
      <c r="C107" s="865">
        <v>1706</v>
      </c>
      <c r="D107" s="864">
        <v>3478</v>
      </c>
      <c r="E107" s="864">
        <v>2026</v>
      </c>
      <c r="F107" s="864">
        <v>2386</v>
      </c>
      <c r="G107" s="864">
        <v>1099</v>
      </c>
      <c r="H107" s="863">
        <v>10695</v>
      </c>
    </row>
    <row r="108" spans="2:8" ht="20.1" customHeight="1">
      <c r="B108" s="150" t="s">
        <v>748</v>
      </c>
      <c r="C108" s="508">
        <v>1706</v>
      </c>
      <c r="D108" s="489">
        <v>3371</v>
      </c>
      <c r="E108" s="489">
        <v>1540</v>
      </c>
      <c r="F108" s="489">
        <v>574</v>
      </c>
      <c r="G108" s="489">
        <v>1099</v>
      </c>
      <c r="H108" s="859">
        <v>8290</v>
      </c>
    </row>
    <row r="109" spans="2:8" ht="20.1" customHeight="1">
      <c r="B109" s="391" t="s">
        <v>747</v>
      </c>
      <c r="C109" s="506" t="s">
        <v>199</v>
      </c>
      <c r="D109" s="486">
        <v>107</v>
      </c>
      <c r="E109" s="486">
        <v>486</v>
      </c>
      <c r="F109" s="486">
        <v>1812</v>
      </c>
      <c r="G109" s="486" t="s">
        <v>199</v>
      </c>
      <c r="H109" s="860">
        <v>2405</v>
      </c>
    </row>
    <row r="110" spans="2:8" ht="20.1" customHeight="1">
      <c r="B110" s="873" t="s">
        <v>750</v>
      </c>
      <c r="C110" s="865">
        <v>962</v>
      </c>
      <c r="D110" s="864">
        <v>1692</v>
      </c>
      <c r="E110" s="864">
        <v>638</v>
      </c>
      <c r="F110" s="864">
        <v>2055</v>
      </c>
      <c r="G110" s="864">
        <v>361</v>
      </c>
      <c r="H110" s="863">
        <v>5708</v>
      </c>
    </row>
    <row r="111" spans="2:8" ht="20.1" customHeight="1">
      <c r="B111" s="150" t="s">
        <v>748</v>
      </c>
      <c r="C111" s="508">
        <v>962</v>
      </c>
      <c r="D111" s="489">
        <v>1666</v>
      </c>
      <c r="E111" s="489">
        <v>505</v>
      </c>
      <c r="F111" s="489">
        <v>427</v>
      </c>
      <c r="G111" s="489">
        <v>361</v>
      </c>
      <c r="H111" s="859">
        <v>3921</v>
      </c>
    </row>
    <row r="112" spans="2:8" ht="20.1" customHeight="1">
      <c r="B112" s="391" t="s">
        <v>747</v>
      </c>
      <c r="C112" s="506" t="s">
        <v>199</v>
      </c>
      <c r="D112" s="486">
        <v>26</v>
      </c>
      <c r="E112" s="486">
        <v>133</v>
      </c>
      <c r="F112" s="486">
        <v>1628</v>
      </c>
      <c r="G112" s="486" t="s">
        <v>199</v>
      </c>
      <c r="H112" s="860">
        <v>1787</v>
      </c>
    </row>
    <row r="113" spans="2:8" ht="20.1" customHeight="1">
      <c r="B113" s="873" t="s">
        <v>749</v>
      </c>
      <c r="C113" s="865">
        <v>744</v>
      </c>
      <c r="D113" s="864">
        <v>1786</v>
      </c>
      <c r="E113" s="864">
        <v>1388</v>
      </c>
      <c r="F113" s="864">
        <v>331</v>
      </c>
      <c r="G113" s="864">
        <v>738</v>
      </c>
      <c r="H113" s="863">
        <v>4987</v>
      </c>
    </row>
    <row r="114" spans="2:8" ht="20.1" customHeight="1">
      <c r="B114" s="150" t="s">
        <v>748</v>
      </c>
      <c r="C114" s="508">
        <v>744</v>
      </c>
      <c r="D114" s="489">
        <v>1705</v>
      </c>
      <c r="E114" s="489">
        <v>1035</v>
      </c>
      <c r="F114" s="489">
        <v>147</v>
      </c>
      <c r="G114" s="489">
        <v>738</v>
      </c>
      <c r="H114" s="859">
        <v>4369</v>
      </c>
    </row>
    <row r="115" spans="2:8" ht="20.1" customHeight="1">
      <c r="B115" s="872" t="s">
        <v>747</v>
      </c>
      <c r="C115" s="871" t="s">
        <v>199</v>
      </c>
      <c r="D115" s="870">
        <v>81</v>
      </c>
      <c r="E115" s="870">
        <v>353</v>
      </c>
      <c r="F115" s="870">
        <v>184</v>
      </c>
      <c r="G115" s="870" t="s">
        <v>199</v>
      </c>
      <c r="H115" s="869">
        <v>618</v>
      </c>
    </row>
    <row r="116" spans="2:8" ht="20.1" customHeight="1">
      <c r="B116" s="832" t="s">
        <v>754</v>
      </c>
      <c r="C116" s="874"/>
      <c r="D116" s="874"/>
      <c r="E116" s="874"/>
      <c r="F116" s="874"/>
      <c r="G116" s="874"/>
      <c r="H116" s="874"/>
    </row>
    <row r="117" spans="2:8" ht="20.1" customHeight="1">
      <c r="B117" s="509" t="s">
        <v>751</v>
      </c>
      <c r="C117" s="865">
        <v>1737</v>
      </c>
      <c r="D117" s="864">
        <v>3092</v>
      </c>
      <c r="E117" s="864">
        <v>2194</v>
      </c>
      <c r="F117" s="864">
        <v>2079</v>
      </c>
      <c r="G117" s="864">
        <v>2321</v>
      </c>
      <c r="H117" s="863">
        <v>11423</v>
      </c>
    </row>
    <row r="118" spans="2:8" ht="20.1" customHeight="1">
      <c r="B118" s="150" t="s">
        <v>748</v>
      </c>
      <c r="C118" s="508">
        <v>1737</v>
      </c>
      <c r="D118" s="489">
        <v>3014</v>
      </c>
      <c r="E118" s="489">
        <v>1738</v>
      </c>
      <c r="F118" s="489">
        <v>450</v>
      </c>
      <c r="G118" s="489">
        <v>1577</v>
      </c>
      <c r="H118" s="859">
        <v>8516</v>
      </c>
    </row>
    <row r="119" spans="2:8" ht="20.1" customHeight="1">
      <c r="B119" s="391" t="s">
        <v>747</v>
      </c>
      <c r="C119" s="506" t="s">
        <v>199</v>
      </c>
      <c r="D119" s="486">
        <v>78</v>
      </c>
      <c r="E119" s="486">
        <v>456</v>
      </c>
      <c r="F119" s="486">
        <v>1629</v>
      </c>
      <c r="G119" s="486">
        <v>744</v>
      </c>
      <c r="H119" s="860">
        <v>2907</v>
      </c>
    </row>
    <row r="120" spans="2:8" ht="20.1" customHeight="1">
      <c r="B120" s="873" t="s">
        <v>750</v>
      </c>
      <c r="C120" s="865">
        <v>894</v>
      </c>
      <c r="D120" s="864">
        <v>1660</v>
      </c>
      <c r="E120" s="864">
        <v>647</v>
      </c>
      <c r="F120" s="864">
        <v>1869</v>
      </c>
      <c r="G120" s="864">
        <v>976</v>
      </c>
      <c r="H120" s="863">
        <v>6046</v>
      </c>
    </row>
    <row r="121" spans="2:8" ht="20.1" customHeight="1">
      <c r="B121" s="150" t="s">
        <v>748</v>
      </c>
      <c r="C121" s="508">
        <v>894</v>
      </c>
      <c r="D121" s="489">
        <v>1639</v>
      </c>
      <c r="E121" s="489">
        <v>524</v>
      </c>
      <c r="F121" s="489">
        <v>371</v>
      </c>
      <c r="G121" s="489">
        <v>321</v>
      </c>
      <c r="H121" s="859">
        <v>3749</v>
      </c>
    </row>
    <row r="122" spans="2:8" ht="20.1" customHeight="1">
      <c r="B122" s="391" t="s">
        <v>747</v>
      </c>
      <c r="C122" s="506" t="s">
        <v>199</v>
      </c>
      <c r="D122" s="486">
        <v>21</v>
      </c>
      <c r="E122" s="486">
        <v>123</v>
      </c>
      <c r="F122" s="486">
        <v>1498</v>
      </c>
      <c r="G122" s="486">
        <v>655</v>
      </c>
      <c r="H122" s="860">
        <v>2297</v>
      </c>
    </row>
    <row r="123" spans="2:8" ht="20.1" customHeight="1">
      <c r="B123" s="873" t="s">
        <v>749</v>
      </c>
      <c r="C123" s="865">
        <v>843</v>
      </c>
      <c r="D123" s="864">
        <v>1432</v>
      </c>
      <c r="E123" s="864">
        <v>1547</v>
      </c>
      <c r="F123" s="864">
        <v>210</v>
      </c>
      <c r="G123" s="864">
        <v>1345</v>
      </c>
      <c r="H123" s="863">
        <v>5377</v>
      </c>
    </row>
    <row r="124" spans="2:8" ht="20.1" customHeight="1">
      <c r="B124" s="150" t="s">
        <v>748</v>
      </c>
      <c r="C124" s="508">
        <v>843</v>
      </c>
      <c r="D124" s="489">
        <v>1375</v>
      </c>
      <c r="E124" s="489">
        <v>1214</v>
      </c>
      <c r="F124" s="489">
        <v>79</v>
      </c>
      <c r="G124" s="489">
        <v>1256</v>
      </c>
      <c r="H124" s="859">
        <v>4767</v>
      </c>
    </row>
    <row r="125" spans="2:8" ht="20.1" customHeight="1">
      <c r="B125" s="872" t="s">
        <v>747</v>
      </c>
      <c r="C125" s="871" t="s">
        <v>199</v>
      </c>
      <c r="D125" s="870">
        <v>57</v>
      </c>
      <c r="E125" s="870">
        <v>333</v>
      </c>
      <c r="F125" s="870">
        <v>131</v>
      </c>
      <c r="G125" s="870">
        <v>89</v>
      </c>
      <c r="H125" s="869">
        <v>610</v>
      </c>
    </row>
    <row r="126" spans="2:8" ht="20.1" customHeight="1">
      <c r="B126" s="868" t="s">
        <v>753</v>
      </c>
      <c r="C126" s="867"/>
      <c r="D126" s="867"/>
      <c r="E126" s="867"/>
      <c r="F126" s="867"/>
      <c r="G126" s="867"/>
      <c r="H126" s="867"/>
    </row>
    <row r="127" spans="2:8" ht="20.1" customHeight="1">
      <c r="B127" s="866" t="s">
        <v>751</v>
      </c>
      <c r="C127" s="865">
        <v>1706</v>
      </c>
      <c r="D127" s="864">
        <v>3000</v>
      </c>
      <c r="E127" s="864">
        <v>2172</v>
      </c>
      <c r="F127" s="864">
        <v>1910</v>
      </c>
      <c r="G127" s="864">
        <v>2580</v>
      </c>
      <c r="H127" s="863">
        <v>11368</v>
      </c>
    </row>
    <row r="128" spans="2:8" ht="20.1" customHeight="1">
      <c r="B128" s="150" t="s">
        <v>748</v>
      </c>
      <c r="C128" s="508">
        <v>1706</v>
      </c>
      <c r="D128" s="489">
        <v>2920</v>
      </c>
      <c r="E128" s="489">
        <v>1770</v>
      </c>
      <c r="F128" s="489">
        <v>422</v>
      </c>
      <c r="G128" s="489">
        <v>1545</v>
      </c>
      <c r="H128" s="859">
        <v>8363</v>
      </c>
    </row>
    <row r="129" spans="2:8" ht="20.1" customHeight="1">
      <c r="B129" s="391" t="s">
        <v>747</v>
      </c>
      <c r="C129" s="506" t="s">
        <v>199</v>
      </c>
      <c r="D129" s="486">
        <v>80</v>
      </c>
      <c r="E129" s="486">
        <v>402</v>
      </c>
      <c r="F129" s="486">
        <v>1488</v>
      </c>
      <c r="G129" s="486">
        <v>1035</v>
      </c>
      <c r="H129" s="860">
        <v>3005</v>
      </c>
    </row>
    <row r="130" spans="2:8" ht="20.1" customHeight="1">
      <c r="B130" s="866" t="s">
        <v>750</v>
      </c>
      <c r="C130" s="865">
        <v>827</v>
      </c>
      <c r="D130" s="864">
        <v>1584</v>
      </c>
      <c r="E130" s="864">
        <v>616</v>
      </c>
      <c r="F130" s="864">
        <v>1718</v>
      </c>
      <c r="G130" s="864">
        <v>1044</v>
      </c>
      <c r="H130" s="863">
        <v>5789</v>
      </c>
    </row>
    <row r="131" spans="2:8" ht="20.1" customHeight="1">
      <c r="B131" s="150" t="s">
        <v>748</v>
      </c>
      <c r="C131" s="508">
        <v>827</v>
      </c>
      <c r="D131" s="489">
        <v>1563</v>
      </c>
      <c r="E131" s="489">
        <v>475</v>
      </c>
      <c r="F131" s="489">
        <v>349</v>
      </c>
      <c r="G131" s="489">
        <v>313</v>
      </c>
      <c r="H131" s="859">
        <v>3527</v>
      </c>
    </row>
    <row r="132" spans="2:8" ht="20.1" customHeight="1">
      <c r="B132" s="391" t="s">
        <v>747</v>
      </c>
      <c r="C132" s="506" t="s">
        <v>199</v>
      </c>
      <c r="D132" s="486">
        <v>21</v>
      </c>
      <c r="E132" s="486">
        <v>141</v>
      </c>
      <c r="F132" s="486">
        <v>1369</v>
      </c>
      <c r="G132" s="486">
        <v>731</v>
      </c>
      <c r="H132" s="860">
        <v>2262</v>
      </c>
    </row>
    <row r="133" spans="2:8" ht="20.1" customHeight="1">
      <c r="B133" s="866" t="s">
        <v>749</v>
      </c>
      <c r="C133" s="865">
        <v>879</v>
      </c>
      <c r="D133" s="864">
        <v>1416</v>
      </c>
      <c r="E133" s="864">
        <v>1556</v>
      </c>
      <c r="F133" s="864">
        <v>192</v>
      </c>
      <c r="G133" s="864">
        <v>1536</v>
      </c>
      <c r="H133" s="863">
        <v>5579</v>
      </c>
    </row>
    <row r="134" spans="2:8" ht="20.1" customHeight="1">
      <c r="B134" s="150" t="s">
        <v>748</v>
      </c>
      <c r="C134" s="508">
        <v>879</v>
      </c>
      <c r="D134" s="489">
        <v>1357</v>
      </c>
      <c r="E134" s="489">
        <v>1295</v>
      </c>
      <c r="F134" s="489">
        <v>73</v>
      </c>
      <c r="G134" s="489">
        <v>1232</v>
      </c>
      <c r="H134" s="859">
        <v>4836</v>
      </c>
    </row>
    <row r="135" spans="2:8" ht="20.1" customHeight="1">
      <c r="B135" s="778" t="s">
        <v>747</v>
      </c>
      <c r="C135" s="858" t="s">
        <v>199</v>
      </c>
      <c r="D135" s="775">
        <v>59</v>
      </c>
      <c r="E135" s="775">
        <v>261</v>
      </c>
      <c r="F135" s="775">
        <v>119</v>
      </c>
      <c r="G135" s="775">
        <v>304</v>
      </c>
      <c r="H135" s="857">
        <v>743</v>
      </c>
    </row>
    <row r="136" spans="2:8" ht="20.1" customHeight="1">
      <c r="B136" s="862" t="s">
        <v>752</v>
      </c>
      <c r="C136" s="785"/>
      <c r="D136" s="785"/>
      <c r="E136" s="785"/>
      <c r="F136" s="785"/>
      <c r="G136" s="785"/>
      <c r="H136" s="785"/>
    </row>
    <row r="137" spans="2:8" ht="20.1" customHeight="1">
      <c r="B137" s="861" t="s">
        <v>751</v>
      </c>
      <c r="C137" s="842">
        <v>1542</v>
      </c>
      <c r="D137" s="841">
        <v>2676</v>
      </c>
      <c r="E137" s="841">
        <v>2072</v>
      </c>
      <c r="F137" s="841">
        <v>1739</v>
      </c>
      <c r="G137" s="841">
        <v>3497</v>
      </c>
      <c r="H137" s="840">
        <v>11526</v>
      </c>
    </row>
    <row r="138" spans="2:8" ht="20.1" customHeight="1">
      <c r="B138" s="150" t="s">
        <v>748</v>
      </c>
      <c r="C138" s="508">
        <v>1542</v>
      </c>
      <c r="D138" s="489">
        <v>2600</v>
      </c>
      <c r="E138" s="489">
        <v>1824</v>
      </c>
      <c r="F138" s="489">
        <v>404</v>
      </c>
      <c r="G138" s="489">
        <v>1855</v>
      </c>
      <c r="H138" s="859">
        <v>8225</v>
      </c>
    </row>
    <row r="139" spans="2:8" ht="20.1" customHeight="1">
      <c r="B139" s="391" t="s">
        <v>747</v>
      </c>
      <c r="C139" s="506" t="s">
        <v>199</v>
      </c>
      <c r="D139" s="486">
        <v>76</v>
      </c>
      <c r="E139" s="486">
        <v>248</v>
      </c>
      <c r="F139" s="486">
        <v>1335</v>
      </c>
      <c r="G139" s="486">
        <v>1642</v>
      </c>
      <c r="H139" s="860">
        <v>3301</v>
      </c>
    </row>
    <row r="140" spans="2:8" ht="20.1" customHeight="1">
      <c r="B140" s="843" t="s">
        <v>750</v>
      </c>
      <c r="C140" s="842">
        <v>766</v>
      </c>
      <c r="D140" s="841">
        <v>1469</v>
      </c>
      <c r="E140" s="841">
        <v>540</v>
      </c>
      <c r="F140" s="841">
        <v>1577</v>
      </c>
      <c r="G140" s="841">
        <v>1322</v>
      </c>
      <c r="H140" s="840">
        <v>5674</v>
      </c>
    </row>
    <row r="141" spans="2:8" ht="20.1" customHeight="1">
      <c r="B141" s="150" t="s">
        <v>748</v>
      </c>
      <c r="C141" s="508">
        <v>766</v>
      </c>
      <c r="D141" s="489">
        <v>1452</v>
      </c>
      <c r="E141" s="489">
        <v>452</v>
      </c>
      <c r="F141" s="489">
        <v>330</v>
      </c>
      <c r="G141" s="489">
        <v>560</v>
      </c>
      <c r="H141" s="859">
        <v>3560</v>
      </c>
    </row>
    <row r="142" spans="2:8" ht="20.1" customHeight="1">
      <c r="B142" s="391" t="s">
        <v>747</v>
      </c>
      <c r="C142" s="506" t="s">
        <v>199</v>
      </c>
      <c r="D142" s="486">
        <v>17</v>
      </c>
      <c r="E142" s="486">
        <v>88</v>
      </c>
      <c r="F142" s="486">
        <v>1247</v>
      </c>
      <c r="G142" s="486">
        <v>762</v>
      </c>
      <c r="H142" s="860">
        <v>2114</v>
      </c>
    </row>
    <row r="143" spans="2:8" ht="20.1" customHeight="1">
      <c r="B143" s="843" t="s">
        <v>749</v>
      </c>
      <c r="C143" s="842">
        <v>776</v>
      </c>
      <c r="D143" s="841">
        <v>1207</v>
      </c>
      <c r="E143" s="841">
        <v>1532</v>
      </c>
      <c r="F143" s="841">
        <v>162</v>
      </c>
      <c r="G143" s="841">
        <v>2175</v>
      </c>
      <c r="H143" s="840">
        <v>5852</v>
      </c>
    </row>
    <row r="144" spans="2:8" ht="20.1" customHeight="1">
      <c r="B144" s="150" t="s">
        <v>748</v>
      </c>
      <c r="C144" s="508">
        <v>776</v>
      </c>
      <c r="D144" s="489">
        <v>1148</v>
      </c>
      <c r="E144" s="489">
        <v>1372</v>
      </c>
      <c r="F144" s="489">
        <v>74</v>
      </c>
      <c r="G144" s="489">
        <v>1295</v>
      </c>
      <c r="H144" s="859">
        <v>4665</v>
      </c>
    </row>
    <row r="145" spans="2:8" ht="20.1" customHeight="1">
      <c r="B145" s="778" t="s">
        <v>747</v>
      </c>
      <c r="C145" s="858" t="s">
        <v>199</v>
      </c>
      <c r="D145" s="775">
        <v>59</v>
      </c>
      <c r="E145" s="775">
        <v>160</v>
      </c>
      <c r="F145" s="775">
        <v>88</v>
      </c>
      <c r="G145" s="775">
        <v>880</v>
      </c>
      <c r="H145" s="857">
        <v>1187</v>
      </c>
    </row>
  </sheetData>
  <mergeCells count="10">
    <mergeCell ref="C10:H10"/>
    <mergeCell ref="B43:C43"/>
    <mergeCell ref="C50:H50"/>
    <mergeCell ref="C84:H84"/>
    <mergeCell ref="B2:M2"/>
    <mergeCell ref="B4:M4"/>
    <mergeCell ref="B5:M5"/>
    <mergeCell ref="B6:M6"/>
    <mergeCell ref="B7:M7"/>
    <mergeCell ref="B8:M8"/>
  </mergeCells>
  <printOptions/>
  <pageMargins left="0.7480314960629921" right="0.7480314960629921" top="0.984251968503937" bottom="0.984251968503937" header="0.5118110236220472" footer="0.5118110236220472"/>
  <pageSetup fitToHeight="3" horizontalDpi="600" verticalDpi="600" orientation="portrait" paperSize="9" scale="46"/>
  <rowBreaks count="1" manualBreakCount="1">
    <brk id="69" max="16383" man="1"/>
  </rowBreaks>
  <drawing r:id="rId1"/>
</worksheet>
</file>

<file path=xl/worksheets/sheet47.xml><?xml version="1.0" encoding="utf-8"?>
<worksheet xmlns="http://schemas.openxmlformats.org/spreadsheetml/2006/main" xmlns:r="http://schemas.openxmlformats.org/officeDocument/2006/relationships">
  <sheetPr>
    <tabColor rgb="FF542C73"/>
  </sheetPr>
  <dimension ref="B2:K142"/>
  <sheetViews>
    <sheetView showGridLines="0" workbookViewId="0" topLeftCell="A1">
      <selection activeCell="B2" sqref="B2:H2"/>
    </sheetView>
  </sheetViews>
  <sheetFormatPr defaultColWidth="10.875" defaultRowHeight="19.5" customHeight="1"/>
  <cols>
    <col min="1" max="1" width="5.50390625" style="9" customWidth="1"/>
    <col min="2" max="2" width="39.375" style="9" customWidth="1"/>
    <col min="3" max="16384" width="10.875" style="9" customWidth="1"/>
  </cols>
  <sheetData>
    <row r="2" spans="2:8" ht="20.1" customHeight="1">
      <c r="B2" s="1392" t="str">
        <f>UPPER("Changes in oil reserves")</f>
        <v>CHANGES IN OIL RESERVES</v>
      </c>
      <c r="C2" s="1392"/>
      <c r="D2" s="1392"/>
      <c r="E2" s="1392"/>
      <c r="F2" s="1392"/>
      <c r="G2" s="1392"/>
      <c r="H2" s="1392"/>
    </row>
    <row r="3" ht="20.1" customHeight="1">
      <c r="B3" s="11"/>
    </row>
    <row r="4" spans="2:8" ht="20.1" customHeight="1">
      <c r="B4" s="1431" t="s">
        <v>799</v>
      </c>
      <c r="C4" s="1431"/>
      <c r="D4" s="1431"/>
      <c r="E4" s="1431"/>
      <c r="F4" s="1431"/>
      <c r="G4" s="1431"/>
      <c r="H4" s="1431"/>
    </row>
    <row r="5" spans="2:8" ht="20.1" customHeight="1">
      <c r="B5" s="1431" t="s">
        <v>798</v>
      </c>
      <c r="C5" s="1431"/>
      <c r="D5" s="1431"/>
      <c r="E5" s="1431"/>
      <c r="F5" s="1431"/>
      <c r="G5" s="1431"/>
      <c r="H5" s="1431"/>
    </row>
    <row r="6" spans="2:6" ht="20.1" customHeight="1">
      <c r="B6" s="929"/>
      <c r="C6" s="929"/>
      <c r="D6" s="929"/>
      <c r="E6" s="929"/>
      <c r="F6" s="929"/>
    </row>
    <row r="7" spans="2:8" ht="20.1" customHeight="1">
      <c r="B7" s="875" t="s">
        <v>796</v>
      </c>
      <c r="C7" s="1428" t="s">
        <v>748</v>
      </c>
      <c r="D7" s="1428"/>
      <c r="E7" s="1428"/>
      <c r="F7" s="1428"/>
      <c r="G7" s="1428"/>
      <c r="H7" s="1428"/>
    </row>
    <row r="8" spans="2:8" ht="20.1" customHeight="1">
      <c r="B8" s="862" t="s">
        <v>751</v>
      </c>
      <c r="C8" s="785" t="s">
        <v>720</v>
      </c>
      <c r="D8" s="785" t="s">
        <v>346</v>
      </c>
      <c r="E8" s="785" t="s">
        <v>760</v>
      </c>
      <c r="F8" s="785" t="s">
        <v>716</v>
      </c>
      <c r="G8" s="785" t="s">
        <v>759</v>
      </c>
      <c r="H8" s="785" t="s">
        <v>344</v>
      </c>
    </row>
    <row r="9" spans="2:8" ht="20.1" customHeight="1">
      <c r="B9" s="873" t="s">
        <v>773</v>
      </c>
      <c r="C9" s="865">
        <v>798</v>
      </c>
      <c r="D9" s="864">
        <v>2597</v>
      </c>
      <c r="E9" s="864">
        <v>252</v>
      </c>
      <c r="F9" s="864">
        <v>225</v>
      </c>
      <c r="G9" s="864">
        <v>538</v>
      </c>
      <c r="H9" s="863">
        <v>4410</v>
      </c>
    </row>
    <row r="10" spans="2:8" ht="20.1" customHeight="1">
      <c r="B10" s="150" t="s">
        <v>768</v>
      </c>
      <c r="C10" s="508">
        <v>34</v>
      </c>
      <c r="D10" s="489">
        <v>92</v>
      </c>
      <c r="E10" s="489">
        <v>-170</v>
      </c>
      <c r="F10" s="489">
        <v>-4</v>
      </c>
      <c r="G10" s="489">
        <v>51</v>
      </c>
      <c r="H10" s="859">
        <v>3</v>
      </c>
    </row>
    <row r="11" spans="2:8" ht="20.1" customHeight="1">
      <c r="B11" s="150" t="s">
        <v>767</v>
      </c>
      <c r="C11" s="508">
        <v>8</v>
      </c>
      <c r="D11" s="489">
        <v>38</v>
      </c>
      <c r="E11" s="489">
        <v>22</v>
      </c>
      <c r="F11" s="489">
        <v>1</v>
      </c>
      <c r="G11" s="923" t="s">
        <v>199</v>
      </c>
      <c r="H11" s="859">
        <v>69</v>
      </c>
    </row>
    <row r="12" spans="2:8" ht="20.1" customHeight="1">
      <c r="B12" s="150" t="s">
        <v>766</v>
      </c>
      <c r="C12" s="508">
        <v>1</v>
      </c>
      <c r="D12" s="923" t="s">
        <v>199</v>
      </c>
      <c r="E12" s="923" t="s">
        <v>199</v>
      </c>
      <c r="F12" s="923" t="s">
        <v>199</v>
      </c>
      <c r="G12" s="923" t="s">
        <v>199</v>
      </c>
      <c r="H12" s="859">
        <v>1</v>
      </c>
    </row>
    <row r="13" spans="2:8" ht="20.1" customHeight="1">
      <c r="B13" s="150" t="s">
        <v>765</v>
      </c>
      <c r="C13" s="924" t="s">
        <v>199</v>
      </c>
      <c r="D13" s="489">
        <v>-44</v>
      </c>
      <c r="E13" s="489">
        <v>-1</v>
      </c>
      <c r="F13" s="923" t="s">
        <v>199</v>
      </c>
      <c r="G13" s="923" t="s">
        <v>199</v>
      </c>
      <c r="H13" s="859">
        <v>-45</v>
      </c>
    </row>
    <row r="14" spans="2:8" ht="20.1" customHeight="1">
      <c r="B14" s="391" t="s">
        <v>764</v>
      </c>
      <c r="C14" s="506">
        <v>-108</v>
      </c>
      <c r="D14" s="486">
        <v>-223</v>
      </c>
      <c r="E14" s="486">
        <v>-15</v>
      </c>
      <c r="F14" s="486">
        <v>-34</v>
      </c>
      <c r="G14" s="486">
        <v>-17</v>
      </c>
      <c r="H14" s="860">
        <v>-397</v>
      </c>
    </row>
    <row r="15" spans="2:8" ht="20.1" customHeight="1">
      <c r="B15" s="873" t="s">
        <v>772</v>
      </c>
      <c r="C15" s="865">
        <v>733</v>
      </c>
      <c r="D15" s="864">
        <v>2460</v>
      </c>
      <c r="E15" s="864">
        <v>88</v>
      </c>
      <c r="F15" s="864">
        <v>188</v>
      </c>
      <c r="G15" s="864">
        <v>572</v>
      </c>
      <c r="H15" s="863">
        <v>4041</v>
      </c>
    </row>
    <row r="16" spans="2:8" ht="20.1" customHeight="1">
      <c r="B16" s="150" t="s">
        <v>768</v>
      </c>
      <c r="C16" s="508">
        <v>46</v>
      </c>
      <c r="D16" s="489">
        <v>131</v>
      </c>
      <c r="E16" s="489">
        <v>7</v>
      </c>
      <c r="F16" s="489">
        <v>-2</v>
      </c>
      <c r="G16" s="489" t="s">
        <v>199</v>
      </c>
      <c r="H16" s="859">
        <v>182</v>
      </c>
    </row>
    <row r="17" spans="2:8" ht="20.1" customHeight="1">
      <c r="B17" s="150" t="s">
        <v>767</v>
      </c>
      <c r="C17" s="508">
        <v>146</v>
      </c>
      <c r="D17" s="489" t="s">
        <v>199</v>
      </c>
      <c r="E17" s="489">
        <v>2</v>
      </c>
      <c r="F17" s="489">
        <v>82</v>
      </c>
      <c r="G17" s="489">
        <v>4</v>
      </c>
      <c r="H17" s="859">
        <v>234</v>
      </c>
    </row>
    <row r="18" spans="2:8" ht="20.1" customHeight="1">
      <c r="B18" s="150" t="s">
        <v>766</v>
      </c>
      <c r="C18" s="508">
        <v>2</v>
      </c>
      <c r="D18" s="489" t="s">
        <v>199</v>
      </c>
      <c r="E18" s="489" t="s">
        <v>199</v>
      </c>
      <c r="F18" s="489" t="s">
        <v>199</v>
      </c>
      <c r="G18" s="489" t="s">
        <v>199</v>
      </c>
      <c r="H18" s="859">
        <v>2</v>
      </c>
    </row>
    <row r="19" spans="2:8" ht="20.1" customHeight="1">
      <c r="B19" s="150" t="s">
        <v>765</v>
      </c>
      <c r="C19" s="508">
        <v>-37</v>
      </c>
      <c r="D19" s="489">
        <v>-23</v>
      </c>
      <c r="E19" s="489">
        <v>-2</v>
      </c>
      <c r="F19" s="489" t="s">
        <v>199</v>
      </c>
      <c r="G19" s="489">
        <v>-7</v>
      </c>
      <c r="H19" s="859">
        <v>-69</v>
      </c>
    </row>
    <row r="20" spans="2:8" ht="20.1" customHeight="1">
      <c r="B20" s="391" t="s">
        <v>764</v>
      </c>
      <c r="C20" s="506">
        <v>-98</v>
      </c>
      <c r="D20" s="486">
        <v>-218</v>
      </c>
      <c r="E20" s="486">
        <v>-16</v>
      </c>
      <c r="F20" s="486">
        <v>-29</v>
      </c>
      <c r="G20" s="486">
        <v>-15</v>
      </c>
      <c r="H20" s="860">
        <v>-376</v>
      </c>
    </row>
    <row r="21" spans="2:8" ht="20.1" customHeight="1">
      <c r="B21" s="873" t="s">
        <v>771</v>
      </c>
      <c r="C21" s="865">
        <v>792</v>
      </c>
      <c r="D21" s="864">
        <v>2350</v>
      </c>
      <c r="E21" s="864">
        <v>79</v>
      </c>
      <c r="F21" s="864">
        <v>239</v>
      </c>
      <c r="G21" s="864">
        <v>554</v>
      </c>
      <c r="H21" s="863">
        <v>4014</v>
      </c>
    </row>
    <row r="22" spans="2:8" ht="20.1" customHeight="1">
      <c r="B22" s="150" t="s">
        <v>768</v>
      </c>
      <c r="C22" s="508">
        <v>49</v>
      </c>
      <c r="D22" s="489">
        <v>-19</v>
      </c>
      <c r="E22" s="489">
        <v>9</v>
      </c>
      <c r="F22" s="489">
        <v>-33</v>
      </c>
      <c r="G22" s="489">
        <v>-24</v>
      </c>
      <c r="H22" s="859">
        <v>-18</v>
      </c>
    </row>
    <row r="23" spans="2:8" ht="20.1" customHeight="1">
      <c r="B23" s="150" t="s">
        <v>767</v>
      </c>
      <c r="C23" s="508">
        <v>17</v>
      </c>
      <c r="D23" s="489">
        <v>6</v>
      </c>
      <c r="E23" s="489" t="s">
        <v>199</v>
      </c>
      <c r="F23" s="489" t="s">
        <v>199</v>
      </c>
      <c r="G23" s="489">
        <v>58</v>
      </c>
      <c r="H23" s="859">
        <v>81</v>
      </c>
    </row>
    <row r="24" spans="2:8" ht="20.1" customHeight="1">
      <c r="B24" s="150" t="s">
        <v>766</v>
      </c>
      <c r="C24" s="508">
        <v>42</v>
      </c>
      <c r="D24" s="489" t="s">
        <v>199</v>
      </c>
      <c r="E24" s="489" t="s">
        <v>199</v>
      </c>
      <c r="F24" s="489" t="s">
        <v>199</v>
      </c>
      <c r="G24" s="489" t="s">
        <v>199</v>
      </c>
      <c r="H24" s="859">
        <v>42</v>
      </c>
    </row>
    <row r="25" spans="2:8" ht="20.1" customHeight="1">
      <c r="B25" s="150" t="s">
        <v>765</v>
      </c>
      <c r="C25" s="508" t="s">
        <v>199</v>
      </c>
      <c r="D25" s="489">
        <v>-57</v>
      </c>
      <c r="E25" s="489" t="s">
        <v>199</v>
      </c>
      <c r="F25" s="489" t="s">
        <v>199</v>
      </c>
      <c r="G25" s="489" t="s">
        <v>199</v>
      </c>
      <c r="H25" s="859">
        <v>-57</v>
      </c>
    </row>
    <row r="26" spans="2:8" ht="20.1" customHeight="1">
      <c r="B26" s="391" t="s">
        <v>764</v>
      </c>
      <c r="C26" s="506">
        <v>-88</v>
      </c>
      <c r="D26" s="486">
        <v>-185</v>
      </c>
      <c r="E26" s="486">
        <v>-15</v>
      </c>
      <c r="F26" s="486">
        <v>-25</v>
      </c>
      <c r="G26" s="486">
        <v>-15</v>
      </c>
      <c r="H26" s="860">
        <v>-328</v>
      </c>
    </row>
    <row r="27" spans="2:8" ht="20.1" customHeight="1">
      <c r="B27" s="873" t="s">
        <v>770</v>
      </c>
      <c r="C27" s="865">
        <v>812</v>
      </c>
      <c r="D27" s="864">
        <v>2095</v>
      </c>
      <c r="E27" s="864">
        <v>73</v>
      </c>
      <c r="F27" s="864">
        <v>181</v>
      </c>
      <c r="G27" s="864">
        <v>573</v>
      </c>
      <c r="H27" s="863">
        <v>3734</v>
      </c>
    </row>
    <row r="28" spans="2:8" ht="20.1" customHeight="1">
      <c r="B28" s="150" t="s">
        <v>768</v>
      </c>
      <c r="C28" s="508">
        <v>20</v>
      </c>
      <c r="D28" s="489">
        <v>61</v>
      </c>
      <c r="E28" s="489">
        <v>10</v>
      </c>
      <c r="F28" s="489">
        <v>2</v>
      </c>
      <c r="G28" s="489">
        <v>10</v>
      </c>
      <c r="H28" s="859">
        <v>103</v>
      </c>
    </row>
    <row r="29" spans="2:8" ht="20.1" customHeight="1">
      <c r="B29" s="150" t="s">
        <v>767</v>
      </c>
      <c r="C29" s="508">
        <v>27</v>
      </c>
      <c r="D29" s="489">
        <v>148</v>
      </c>
      <c r="E29" s="489">
        <v>8</v>
      </c>
      <c r="F29" s="489">
        <v>28</v>
      </c>
      <c r="G29" s="489">
        <v>6</v>
      </c>
      <c r="H29" s="859">
        <v>217</v>
      </c>
    </row>
    <row r="30" spans="2:8" ht="20.1" customHeight="1">
      <c r="B30" s="150" t="s">
        <v>766</v>
      </c>
      <c r="C30" s="508">
        <v>7</v>
      </c>
      <c r="D30" s="489" t="s">
        <v>199</v>
      </c>
      <c r="E30" s="489" t="s">
        <v>199</v>
      </c>
      <c r="F30" s="489" t="s">
        <v>199</v>
      </c>
      <c r="G30" s="489" t="s">
        <v>199</v>
      </c>
      <c r="H30" s="859">
        <v>7</v>
      </c>
    </row>
    <row r="31" spans="2:8" ht="20.1" customHeight="1">
      <c r="B31" s="150" t="s">
        <v>765</v>
      </c>
      <c r="C31" s="508">
        <v>-32</v>
      </c>
      <c r="D31" s="489">
        <v>-45</v>
      </c>
      <c r="E31" s="489">
        <v>-2</v>
      </c>
      <c r="F31" s="489" t="s">
        <v>199</v>
      </c>
      <c r="G31" s="489" t="s">
        <v>199</v>
      </c>
      <c r="H31" s="859">
        <v>-79</v>
      </c>
    </row>
    <row r="32" spans="2:8" ht="20.1" customHeight="1">
      <c r="B32" s="391" t="s">
        <v>764</v>
      </c>
      <c r="C32" s="506">
        <v>-72</v>
      </c>
      <c r="D32" s="486">
        <v>-210</v>
      </c>
      <c r="E32" s="486">
        <v>-12</v>
      </c>
      <c r="F32" s="486">
        <v>-21</v>
      </c>
      <c r="G32" s="486">
        <v>-14</v>
      </c>
      <c r="H32" s="860">
        <v>-329</v>
      </c>
    </row>
    <row r="33" spans="2:8" ht="20.1" customHeight="1">
      <c r="B33" s="866" t="s">
        <v>769</v>
      </c>
      <c r="C33" s="865">
        <v>762</v>
      </c>
      <c r="D33" s="864">
        <v>2049</v>
      </c>
      <c r="E33" s="864">
        <v>77</v>
      </c>
      <c r="F33" s="864">
        <v>190</v>
      </c>
      <c r="G33" s="864">
        <v>575</v>
      </c>
      <c r="H33" s="863">
        <v>3653</v>
      </c>
    </row>
    <row r="34" spans="2:8" ht="17.25" customHeight="1">
      <c r="B34" s="150" t="s">
        <v>768</v>
      </c>
      <c r="C34" s="508">
        <v>19</v>
      </c>
      <c r="D34" s="489">
        <v>50</v>
      </c>
      <c r="E34" s="489">
        <v>7</v>
      </c>
      <c r="F34" s="489">
        <v>7</v>
      </c>
      <c r="G34" s="489">
        <v>75</v>
      </c>
      <c r="H34" s="859">
        <v>158</v>
      </c>
    </row>
    <row r="35" spans="2:8" ht="20.1" customHeight="1">
      <c r="B35" s="150" t="s">
        <v>767</v>
      </c>
      <c r="C35" s="508">
        <v>6</v>
      </c>
      <c r="D35" s="489">
        <v>19</v>
      </c>
      <c r="E35" s="489">
        <v>20</v>
      </c>
      <c r="F35" s="489">
        <v>2</v>
      </c>
      <c r="G35" s="489">
        <v>21</v>
      </c>
      <c r="H35" s="859">
        <v>68</v>
      </c>
    </row>
    <row r="36" spans="2:8" ht="20.1" customHeight="1">
      <c r="B36" s="150" t="s">
        <v>766</v>
      </c>
      <c r="C36" s="508" t="s">
        <v>199</v>
      </c>
      <c r="D36" s="489" t="s">
        <v>199</v>
      </c>
      <c r="E36" s="489" t="s">
        <v>199</v>
      </c>
      <c r="F36" s="489" t="s">
        <v>199</v>
      </c>
      <c r="G36" s="489">
        <v>34</v>
      </c>
      <c r="H36" s="859">
        <v>34</v>
      </c>
    </row>
    <row r="37" spans="2:8" ht="20.1" customHeight="1">
      <c r="B37" s="150" t="s">
        <v>765</v>
      </c>
      <c r="C37" s="508">
        <v>-49</v>
      </c>
      <c r="D37" s="489" t="s">
        <v>199</v>
      </c>
      <c r="E37" s="489">
        <v>-6</v>
      </c>
      <c r="F37" s="489" t="s">
        <v>199</v>
      </c>
      <c r="G37" s="489" t="s">
        <v>199</v>
      </c>
      <c r="H37" s="859">
        <v>-55</v>
      </c>
    </row>
    <row r="38" spans="2:8" ht="20.1" customHeight="1">
      <c r="B38" s="391" t="s">
        <v>764</v>
      </c>
      <c r="C38" s="506">
        <v>-60</v>
      </c>
      <c r="D38" s="486">
        <v>-194</v>
      </c>
      <c r="E38" s="486">
        <v>-12</v>
      </c>
      <c r="F38" s="486">
        <v>-20</v>
      </c>
      <c r="G38" s="486">
        <v>-16</v>
      </c>
      <c r="H38" s="860">
        <v>-302</v>
      </c>
    </row>
    <row r="39" spans="2:8" ht="20.1" customHeight="1">
      <c r="B39" s="843" t="s">
        <v>763</v>
      </c>
      <c r="C39" s="792">
        <v>678</v>
      </c>
      <c r="D39" s="791">
        <v>1924</v>
      </c>
      <c r="E39" s="791">
        <v>86</v>
      </c>
      <c r="F39" s="791">
        <v>179</v>
      </c>
      <c r="G39" s="791">
        <v>689</v>
      </c>
      <c r="H39" s="876">
        <v>3556</v>
      </c>
    </row>
    <row r="40" spans="2:8" ht="30.75" customHeight="1">
      <c r="B40" s="1432" t="s">
        <v>779</v>
      </c>
      <c r="C40" s="1433"/>
      <c r="D40" s="785"/>
      <c r="E40" s="785"/>
      <c r="F40" s="785"/>
      <c r="G40" s="785"/>
      <c r="H40" s="785"/>
    </row>
    <row r="41" spans="2:8" ht="20.1" customHeight="1">
      <c r="B41" s="150" t="s">
        <v>778</v>
      </c>
      <c r="C41" s="508">
        <v>12</v>
      </c>
      <c r="D41" s="489">
        <v>88</v>
      </c>
      <c r="E41" s="489" t="s">
        <v>199</v>
      </c>
      <c r="F41" s="489" t="s">
        <v>199</v>
      </c>
      <c r="G41" s="489" t="s">
        <v>199</v>
      </c>
      <c r="H41" s="859">
        <v>100</v>
      </c>
    </row>
    <row r="42" spans="2:8" ht="20.1" customHeight="1">
      <c r="B42" s="150" t="s">
        <v>777</v>
      </c>
      <c r="C42" s="508">
        <v>11</v>
      </c>
      <c r="D42" s="489">
        <v>89</v>
      </c>
      <c r="E42" s="489" t="s">
        <v>199</v>
      </c>
      <c r="F42" s="489" t="s">
        <v>199</v>
      </c>
      <c r="G42" s="489" t="s">
        <v>199</v>
      </c>
      <c r="H42" s="859">
        <v>100</v>
      </c>
    </row>
    <row r="43" spans="2:8" ht="20.1" customHeight="1">
      <c r="B43" s="150" t="s">
        <v>776</v>
      </c>
      <c r="C43" s="507" t="s">
        <v>199</v>
      </c>
      <c r="D43" s="507">
        <v>88</v>
      </c>
      <c r="E43" s="507" t="s">
        <v>199</v>
      </c>
      <c r="F43" s="507" t="s">
        <v>199</v>
      </c>
      <c r="G43" s="507" t="s">
        <v>199</v>
      </c>
      <c r="H43" s="859">
        <v>88</v>
      </c>
    </row>
    <row r="44" spans="2:8" ht="20.1" customHeight="1">
      <c r="B44" s="844" t="s">
        <v>775</v>
      </c>
      <c r="C44" s="507" t="s">
        <v>199</v>
      </c>
      <c r="D44" s="672">
        <v>87</v>
      </c>
      <c r="E44" s="507" t="s">
        <v>199</v>
      </c>
      <c r="F44" s="507" t="s">
        <v>199</v>
      </c>
      <c r="G44" s="507" t="s">
        <v>199</v>
      </c>
      <c r="H44" s="928">
        <v>87</v>
      </c>
    </row>
    <row r="45" spans="2:8" ht="20.1" customHeight="1">
      <c r="B45" s="843" t="s">
        <v>774</v>
      </c>
      <c r="C45" s="927" t="s">
        <v>199</v>
      </c>
      <c r="D45" s="926" t="s">
        <v>797</v>
      </c>
      <c r="E45" s="926" t="s">
        <v>199</v>
      </c>
      <c r="F45" s="926" t="s">
        <v>199</v>
      </c>
      <c r="G45" s="926" t="s">
        <v>199</v>
      </c>
      <c r="H45" s="925" t="s">
        <v>797</v>
      </c>
    </row>
    <row r="47" spans="2:8" ht="20.1" customHeight="1">
      <c r="B47" s="875" t="s">
        <v>796</v>
      </c>
      <c r="C47" s="1428" t="s">
        <v>747</v>
      </c>
      <c r="D47" s="1428"/>
      <c r="E47" s="1428"/>
      <c r="F47" s="1428"/>
      <c r="G47" s="1428"/>
      <c r="H47" s="1428"/>
    </row>
    <row r="48" spans="2:8" ht="20.1" customHeight="1">
      <c r="B48" s="862" t="s">
        <v>751</v>
      </c>
      <c r="C48" s="785" t="s">
        <v>720</v>
      </c>
      <c r="D48" s="785" t="s">
        <v>346</v>
      </c>
      <c r="E48" s="785" t="s">
        <v>760</v>
      </c>
      <c r="F48" s="785" t="s">
        <v>716</v>
      </c>
      <c r="G48" s="785" t="s">
        <v>788</v>
      </c>
      <c r="H48" s="785" t="s">
        <v>344</v>
      </c>
    </row>
    <row r="49" spans="2:8" ht="20.1" customHeight="1">
      <c r="B49" s="873" t="s">
        <v>773</v>
      </c>
      <c r="C49" s="865" t="s">
        <v>199</v>
      </c>
      <c r="D49" s="864">
        <v>58</v>
      </c>
      <c r="E49" s="864">
        <v>508</v>
      </c>
      <c r="F49" s="864">
        <v>719</v>
      </c>
      <c r="G49" s="864" t="s">
        <v>199</v>
      </c>
      <c r="H49" s="863">
        <v>1285</v>
      </c>
    </row>
    <row r="50" spans="2:8" ht="20.1" customHeight="1">
      <c r="B50" s="150" t="s">
        <v>768</v>
      </c>
      <c r="C50" s="508" t="s">
        <v>199</v>
      </c>
      <c r="D50" s="489">
        <v>-14</v>
      </c>
      <c r="E50" s="489">
        <v>-5</v>
      </c>
      <c r="F50" s="489">
        <v>-15</v>
      </c>
      <c r="G50" s="923" t="s">
        <v>199</v>
      </c>
      <c r="H50" s="859">
        <v>-34</v>
      </c>
    </row>
    <row r="51" spans="2:8" ht="20.1" customHeight="1">
      <c r="B51" s="150" t="s">
        <v>767</v>
      </c>
      <c r="C51" s="924" t="s">
        <v>199</v>
      </c>
      <c r="D51" s="923" t="s">
        <v>199</v>
      </c>
      <c r="E51" s="923" t="s">
        <v>199</v>
      </c>
      <c r="F51" s="489">
        <v>136</v>
      </c>
      <c r="G51" s="923" t="s">
        <v>199</v>
      </c>
      <c r="H51" s="859">
        <v>136</v>
      </c>
    </row>
    <row r="52" spans="2:8" ht="20.1" customHeight="1">
      <c r="B52" s="150" t="s">
        <v>766</v>
      </c>
      <c r="C52" s="924" t="s">
        <v>199</v>
      </c>
      <c r="D52" s="923" t="s">
        <v>199</v>
      </c>
      <c r="E52" s="923" t="s">
        <v>199</v>
      </c>
      <c r="F52" s="923" t="s">
        <v>199</v>
      </c>
      <c r="G52" s="923" t="s">
        <v>199</v>
      </c>
      <c r="H52" s="859" t="s">
        <v>199</v>
      </c>
    </row>
    <row r="53" spans="2:8" ht="20.1" customHeight="1">
      <c r="B53" s="150" t="s">
        <v>765</v>
      </c>
      <c r="C53" s="924" t="s">
        <v>199</v>
      </c>
      <c r="D53" s="923" t="s">
        <v>199</v>
      </c>
      <c r="E53" s="923" t="s">
        <v>199</v>
      </c>
      <c r="F53" s="923" t="s">
        <v>199</v>
      </c>
      <c r="G53" s="923" t="s">
        <v>199</v>
      </c>
      <c r="H53" s="859" t="s">
        <v>199</v>
      </c>
    </row>
    <row r="54" spans="2:8" ht="20.1" customHeight="1">
      <c r="B54" s="391" t="s">
        <v>764</v>
      </c>
      <c r="C54" s="913" t="s">
        <v>199</v>
      </c>
      <c r="D54" s="486">
        <v>-7</v>
      </c>
      <c r="E54" s="486">
        <v>-18</v>
      </c>
      <c r="F54" s="486">
        <v>-79</v>
      </c>
      <c r="G54" s="912" t="s">
        <v>199</v>
      </c>
      <c r="H54" s="860">
        <v>-104</v>
      </c>
    </row>
    <row r="55" spans="2:8" ht="20.1" customHeight="1">
      <c r="B55" s="873" t="s">
        <v>772</v>
      </c>
      <c r="C55" s="865" t="s">
        <v>199</v>
      </c>
      <c r="D55" s="864">
        <v>37</v>
      </c>
      <c r="E55" s="864">
        <v>485</v>
      </c>
      <c r="F55" s="864">
        <v>761</v>
      </c>
      <c r="G55" s="864" t="s">
        <v>199</v>
      </c>
      <c r="H55" s="863">
        <v>1283</v>
      </c>
    </row>
    <row r="56" spans="2:8" ht="20.1" customHeight="1">
      <c r="B56" s="150" t="s">
        <v>768</v>
      </c>
      <c r="C56" s="508" t="s">
        <v>199</v>
      </c>
      <c r="D56" s="489">
        <v>4</v>
      </c>
      <c r="E56" s="489">
        <v>4</v>
      </c>
      <c r="F56" s="489">
        <v>3</v>
      </c>
      <c r="G56" s="489" t="s">
        <v>199</v>
      </c>
      <c r="H56" s="859">
        <v>11</v>
      </c>
    </row>
    <row r="57" spans="2:8" ht="20.1" customHeight="1">
      <c r="B57" s="150" t="s">
        <v>767</v>
      </c>
      <c r="C57" s="508" t="s">
        <v>199</v>
      </c>
      <c r="D57" s="489" t="s">
        <v>199</v>
      </c>
      <c r="E57" s="489" t="s">
        <v>199</v>
      </c>
      <c r="F57" s="489" t="s">
        <v>199</v>
      </c>
      <c r="G57" s="489" t="s">
        <v>199</v>
      </c>
      <c r="H57" s="859" t="s">
        <v>199</v>
      </c>
    </row>
    <row r="58" spans="2:8" ht="20.1" customHeight="1">
      <c r="B58" s="150" t="s">
        <v>766</v>
      </c>
      <c r="C58" s="508" t="s">
        <v>199</v>
      </c>
      <c r="D58" s="489" t="s">
        <v>199</v>
      </c>
      <c r="E58" s="489" t="s">
        <v>199</v>
      </c>
      <c r="F58" s="489" t="s">
        <v>199</v>
      </c>
      <c r="G58" s="489" t="s">
        <v>199</v>
      </c>
      <c r="H58" s="859" t="s">
        <v>199</v>
      </c>
    </row>
    <row r="59" spans="2:8" ht="20.1" customHeight="1">
      <c r="B59" s="150" t="s">
        <v>765</v>
      </c>
      <c r="C59" s="508" t="s">
        <v>199</v>
      </c>
      <c r="D59" s="489" t="s">
        <v>199</v>
      </c>
      <c r="E59" s="489" t="s">
        <v>199</v>
      </c>
      <c r="F59" s="489" t="s">
        <v>199</v>
      </c>
      <c r="G59" s="489" t="s">
        <v>199</v>
      </c>
      <c r="H59" s="859" t="s">
        <v>199</v>
      </c>
    </row>
    <row r="60" spans="2:8" ht="20.1" customHeight="1">
      <c r="B60" s="391" t="s">
        <v>764</v>
      </c>
      <c r="C60" s="506" t="s">
        <v>199</v>
      </c>
      <c r="D60" s="486">
        <v>-7</v>
      </c>
      <c r="E60" s="486">
        <v>-19</v>
      </c>
      <c r="F60" s="486">
        <v>-84</v>
      </c>
      <c r="G60" s="486" t="s">
        <v>199</v>
      </c>
      <c r="H60" s="860">
        <v>-110</v>
      </c>
    </row>
    <row r="61" spans="2:8" ht="20.1" customHeight="1">
      <c r="B61" s="873" t="s">
        <v>771</v>
      </c>
      <c r="C61" s="865" t="s">
        <v>199</v>
      </c>
      <c r="D61" s="864">
        <v>34</v>
      </c>
      <c r="E61" s="864">
        <v>470</v>
      </c>
      <c r="F61" s="864">
        <v>680</v>
      </c>
      <c r="G61" s="864" t="s">
        <v>199</v>
      </c>
      <c r="H61" s="863">
        <v>1184</v>
      </c>
    </row>
    <row r="62" spans="2:8" ht="20.1" customHeight="1">
      <c r="B62" s="150" t="s">
        <v>768</v>
      </c>
      <c r="C62" s="508" t="s">
        <v>199</v>
      </c>
      <c r="D62" s="489">
        <v>2</v>
      </c>
      <c r="E62" s="489">
        <v>-6</v>
      </c>
      <c r="F62" s="489">
        <v>-12</v>
      </c>
      <c r="G62" s="489" t="s">
        <v>199</v>
      </c>
      <c r="H62" s="859">
        <v>-16</v>
      </c>
    </row>
    <row r="63" spans="2:8" ht="20.1" customHeight="1">
      <c r="B63" s="150" t="s">
        <v>767</v>
      </c>
      <c r="C63" s="508" t="s">
        <v>199</v>
      </c>
      <c r="D63" s="489" t="s">
        <v>199</v>
      </c>
      <c r="E63" s="489" t="s">
        <v>199</v>
      </c>
      <c r="F63" s="489" t="s">
        <v>199</v>
      </c>
      <c r="G63" s="489" t="s">
        <v>199</v>
      </c>
      <c r="H63" s="859" t="s">
        <v>199</v>
      </c>
    </row>
    <row r="64" spans="2:8" ht="20.1" customHeight="1">
      <c r="B64" s="150" t="s">
        <v>766</v>
      </c>
      <c r="C64" s="508" t="s">
        <v>199</v>
      </c>
      <c r="D64" s="489" t="s">
        <v>199</v>
      </c>
      <c r="E64" s="489" t="s">
        <v>199</v>
      </c>
      <c r="F64" s="489" t="s">
        <v>199</v>
      </c>
      <c r="G64" s="489">
        <v>51</v>
      </c>
      <c r="H64" s="859">
        <v>51</v>
      </c>
    </row>
    <row r="65" spans="2:8" ht="20.1" customHeight="1">
      <c r="B65" s="150" t="s">
        <v>765</v>
      </c>
      <c r="C65" s="508" t="s">
        <v>199</v>
      </c>
      <c r="D65" s="489">
        <v>-22</v>
      </c>
      <c r="E65" s="489">
        <v>-4</v>
      </c>
      <c r="F65" s="489">
        <v>-12</v>
      </c>
      <c r="G65" s="489" t="s">
        <v>199</v>
      </c>
      <c r="H65" s="859">
        <v>-38</v>
      </c>
    </row>
    <row r="66" spans="2:8" ht="20.1" customHeight="1">
      <c r="B66" s="391" t="s">
        <v>764</v>
      </c>
      <c r="C66" s="506" t="s">
        <v>199</v>
      </c>
      <c r="D66" s="486">
        <v>-4</v>
      </c>
      <c r="E66" s="486">
        <v>-17</v>
      </c>
      <c r="F66" s="486">
        <v>-91</v>
      </c>
      <c r="G66" s="486">
        <v>-3</v>
      </c>
      <c r="H66" s="860">
        <v>-115</v>
      </c>
    </row>
    <row r="67" spans="2:8" ht="20.1" customHeight="1">
      <c r="B67" s="873" t="s">
        <v>770</v>
      </c>
      <c r="C67" s="865" t="s">
        <v>199</v>
      </c>
      <c r="D67" s="864">
        <v>10</v>
      </c>
      <c r="E67" s="864">
        <v>443</v>
      </c>
      <c r="F67" s="864">
        <v>565</v>
      </c>
      <c r="G67" s="864">
        <v>48</v>
      </c>
      <c r="H67" s="863">
        <v>1066</v>
      </c>
    </row>
    <row r="68" spans="2:8" ht="20.1" customHeight="1">
      <c r="B68" s="150" t="s">
        <v>768</v>
      </c>
      <c r="C68" s="626" t="s">
        <v>199</v>
      </c>
      <c r="D68" s="548">
        <v>5</v>
      </c>
      <c r="E68" s="489">
        <v>-40</v>
      </c>
      <c r="F68" s="489">
        <v>5</v>
      </c>
      <c r="G68" s="489">
        <v>9</v>
      </c>
      <c r="H68" s="859">
        <v>-21</v>
      </c>
    </row>
    <row r="69" spans="2:8" ht="20.1" customHeight="1">
      <c r="B69" s="150" t="s">
        <v>767</v>
      </c>
      <c r="C69" s="626" t="s">
        <v>199</v>
      </c>
      <c r="D69" s="548" t="s">
        <v>199</v>
      </c>
      <c r="E69" s="489" t="s">
        <v>199</v>
      </c>
      <c r="F69" s="489" t="s">
        <v>199</v>
      </c>
      <c r="G69" s="489">
        <v>51</v>
      </c>
      <c r="H69" s="859">
        <v>51</v>
      </c>
    </row>
    <row r="70" spans="2:8" ht="20.1" customHeight="1">
      <c r="B70" s="150" t="s">
        <v>766</v>
      </c>
      <c r="C70" s="626" t="s">
        <v>199</v>
      </c>
      <c r="D70" s="548" t="s">
        <v>199</v>
      </c>
      <c r="E70" s="489" t="s">
        <v>199</v>
      </c>
      <c r="F70" s="489" t="s">
        <v>199</v>
      </c>
      <c r="G70" s="489">
        <v>11</v>
      </c>
      <c r="H70" s="859">
        <v>11</v>
      </c>
    </row>
    <row r="71" spans="2:8" ht="20.1" customHeight="1">
      <c r="B71" s="150" t="s">
        <v>765</v>
      </c>
      <c r="C71" s="626" t="s">
        <v>199</v>
      </c>
      <c r="D71" s="548" t="s">
        <v>199</v>
      </c>
      <c r="E71" s="489" t="s">
        <v>199</v>
      </c>
      <c r="F71" s="489" t="s">
        <v>199</v>
      </c>
      <c r="G71" s="489" t="s">
        <v>199</v>
      </c>
      <c r="H71" s="859" t="s">
        <v>199</v>
      </c>
    </row>
    <row r="72" spans="2:8" ht="20.1" customHeight="1">
      <c r="B72" s="391" t="s">
        <v>764</v>
      </c>
      <c r="C72" s="922" t="s">
        <v>199</v>
      </c>
      <c r="D72" s="921" t="s">
        <v>199</v>
      </c>
      <c r="E72" s="486">
        <v>-15</v>
      </c>
      <c r="F72" s="486">
        <v>-93</v>
      </c>
      <c r="G72" s="486">
        <v>-5</v>
      </c>
      <c r="H72" s="860">
        <v>-113</v>
      </c>
    </row>
    <row r="73" spans="2:8" ht="20.1" customHeight="1">
      <c r="B73" s="866" t="s">
        <v>769</v>
      </c>
      <c r="C73" s="865" t="s">
        <v>199</v>
      </c>
      <c r="D73" s="864">
        <v>15</v>
      </c>
      <c r="E73" s="864">
        <v>388</v>
      </c>
      <c r="F73" s="864">
        <v>477</v>
      </c>
      <c r="G73" s="864">
        <v>114</v>
      </c>
      <c r="H73" s="863">
        <v>994</v>
      </c>
    </row>
    <row r="74" spans="2:8" ht="20.1" customHeight="1">
      <c r="B74" s="150" t="s">
        <v>768</v>
      </c>
      <c r="C74" s="626" t="s">
        <v>199</v>
      </c>
      <c r="D74" s="489">
        <v>-3</v>
      </c>
      <c r="E74" s="489">
        <v>-138</v>
      </c>
      <c r="F74" s="489">
        <v>-6</v>
      </c>
      <c r="G74" s="489">
        <v>-4</v>
      </c>
      <c r="H74" s="859">
        <v>-151</v>
      </c>
    </row>
    <row r="75" spans="2:8" ht="20.1" customHeight="1">
      <c r="B75" s="150" t="s">
        <v>767</v>
      </c>
      <c r="C75" s="626" t="s">
        <v>199</v>
      </c>
      <c r="D75" s="548" t="s">
        <v>199</v>
      </c>
      <c r="E75" s="489" t="s">
        <v>199</v>
      </c>
      <c r="F75" s="489" t="s">
        <v>199</v>
      </c>
      <c r="G75" s="489">
        <v>32</v>
      </c>
      <c r="H75" s="859">
        <v>32</v>
      </c>
    </row>
    <row r="76" spans="2:8" ht="20.1" customHeight="1">
      <c r="B76" s="150" t="s">
        <v>766</v>
      </c>
      <c r="C76" s="626" t="s">
        <v>199</v>
      </c>
      <c r="D76" s="548" t="s">
        <v>199</v>
      </c>
      <c r="E76" s="489" t="s">
        <v>199</v>
      </c>
      <c r="F76" s="489" t="s">
        <v>199</v>
      </c>
      <c r="G76" s="489">
        <v>13</v>
      </c>
      <c r="H76" s="859">
        <v>13</v>
      </c>
    </row>
    <row r="77" spans="2:8" ht="20.1" customHeight="1">
      <c r="B77" s="150" t="s">
        <v>765</v>
      </c>
      <c r="C77" s="626" t="s">
        <v>199</v>
      </c>
      <c r="D77" s="548" t="s">
        <v>199</v>
      </c>
      <c r="E77" s="489" t="s">
        <v>199</v>
      </c>
      <c r="F77" s="489" t="s">
        <v>199</v>
      </c>
      <c r="G77" s="489" t="s">
        <v>199</v>
      </c>
      <c r="H77" s="859" t="s">
        <v>199</v>
      </c>
    </row>
    <row r="78" spans="2:8" ht="20.1" customHeight="1">
      <c r="B78" s="391" t="s">
        <v>764</v>
      </c>
      <c r="C78" s="922" t="s">
        <v>199</v>
      </c>
      <c r="D78" s="921" t="s">
        <v>199</v>
      </c>
      <c r="E78" s="486">
        <v>-13</v>
      </c>
      <c r="F78" s="486">
        <v>-99</v>
      </c>
      <c r="G78" s="486">
        <v>-7</v>
      </c>
      <c r="H78" s="860">
        <v>-119</v>
      </c>
    </row>
    <row r="79" spans="2:8" ht="20.1" customHeight="1">
      <c r="B79" s="843" t="s">
        <v>763</v>
      </c>
      <c r="C79" s="920" t="s">
        <v>199</v>
      </c>
      <c r="D79" s="919" t="s">
        <v>795</v>
      </c>
      <c r="E79" s="919" t="s">
        <v>794</v>
      </c>
      <c r="F79" s="919" t="s">
        <v>793</v>
      </c>
      <c r="G79" s="919" t="s">
        <v>792</v>
      </c>
      <c r="H79" s="918" t="s">
        <v>791</v>
      </c>
    </row>
    <row r="81" spans="3:8" ht="20.1" customHeight="1">
      <c r="C81" s="1428" t="s">
        <v>790</v>
      </c>
      <c r="D81" s="1428"/>
      <c r="E81" s="1428"/>
      <c r="F81" s="1428"/>
      <c r="G81" s="1428"/>
      <c r="H81" s="1428"/>
    </row>
    <row r="82" spans="2:8" ht="20.1" customHeight="1">
      <c r="B82" s="917" t="s">
        <v>789</v>
      </c>
      <c r="C82" s="916" t="s">
        <v>720</v>
      </c>
      <c r="D82" s="785" t="s">
        <v>346</v>
      </c>
      <c r="E82" s="785" t="s">
        <v>760</v>
      </c>
      <c r="F82" s="785" t="s">
        <v>716</v>
      </c>
      <c r="G82" s="785" t="s">
        <v>788</v>
      </c>
      <c r="H82" s="785" t="s">
        <v>344</v>
      </c>
    </row>
    <row r="83" spans="2:8" ht="20.1" customHeight="1">
      <c r="B83" s="832" t="s">
        <v>787</v>
      </c>
      <c r="C83" s="909"/>
      <c r="D83" s="909"/>
      <c r="E83" s="909"/>
      <c r="F83" s="909"/>
      <c r="G83" s="909"/>
      <c r="H83" s="909"/>
    </row>
    <row r="84" spans="2:8" ht="20.1" customHeight="1">
      <c r="B84" s="509" t="s">
        <v>751</v>
      </c>
      <c r="C84" s="915">
        <v>798</v>
      </c>
      <c r="D84" s="914">
        <v>2655</v>
      </c>
      <c r="E84" s="914">
        <v>760</v>
      </c>
      <c r="F84" s="914">
        <v>944</v>
      </c>
      <c r="G84" s="914">
        <v>538</v>
      </c>
      <c r="H84" s="907">
        <v>5695</v>
      </c>
    </row>
    <row r="85" spans="2:8" ht="20.1" customHeight="1">
      <c r="B85" s="898" t="s">
        <v>748</v>
      </c>
      <c r="C85" s="508">
        <v>798</v>
      </c>
      <c r="D85" s="489">
        <v>2597</v>
      </c>
      <c r="E85" s="489">
        <v>252</v>
      </c>
      <c r="F85" s="489">
        <v>225</v>
      </c>
      <c r="G85" s="489">
        <v>538</v>
      </c>
      <c r="H85" s="906">
        <v>4410</v>
      </c>
    </row>
    <row r="86" spans="2:8" ht="20.1" customHeight="1">
      <c r="B86" s="899" t="s">
        <v>747</v>
      </c>
      <c r="C86" s="913" t="s">
        <v>199</v>
      </c>
      <c r="D86" s="486">
        <v>58</v>
      </c>
      <c r="E86" s="486">
        <v>508</v>
      </c>
      <c r="F86" s="486">
        <v>719</v>
      </c>
      <c r="G86" s="912" t="s">
        <v>199</v>
      </c>
      <c r="H86" s="908">
        <v>1285</v>
      </c>
    </row>
    <row r="87" spans="2:8" ht="20.1" customHeight="1">
      <c r="B87" s="873" t="s">
        <v>750</v>
      </c>
      <c r="C87" s="865">
        <v>516</v>
      </c>
      <c r="D87" s="864">
        <v>1357</v>
      </c>
      <c r="E87" s="864">
        <v>183</v>
      </c>
      <c r="F87" s="864">
        <v>681</v>
      </c>
      <c r="G87" s="864">
        <v>65</v>
      </c>
      <c r="H87" s="907">
        <v>2802</v>
      </c>
    </row>
    <row r="88" spans="2:8" ht="20.1" customHeight="1">
      <c r="B88" s="898" t="s">
        <v>748</v>
      </c>
      <c r="C88" s="508">
        <v>516</v>
      </c>
      <c r="D88" s="489">
        <v>1313</v>
      </c>
      <c r="E88" s="489">
        <v>56</v>
      </c>
      <c r="F88" s="489">
        <v>201</v>
      </c>
      <c r="G88" s="489">
        <v>65</v>
      </c>
      <c r="H88" s="906">
        <v>2151</v>
      </c>
    </row>
    <row r="89" spans="2:8" ht="20.1" customHeight="1">
      <c r="B89" s="899" t="s">
        <v>747</v>
      </c>
      <c r="C89" s="913" t="s">
        <v>199</v>
      </c>
      <c r="D89" s="486">
        <v>44</v>
      </c>
      <c r="E89" s="486">
        <v>127</v>
      </c>
      <c r="F89" s="486">
        <v>480</v>
      </c>
      <c r="G89" s="912" t="s">
        <v>199</v>
      </c>
      <c r="H89" s="908">
        <v>651</v>
      </c>
    </row>
    <row r="90" spans="2:8" ht="20.1" customHeight="1">
      <c r="B90" s="873" t="s">
        <v>749</v>
      </c>
      <c r="C90" s="865">
        <v>282</v>
      </c>
      <c r="D90" s="864">
        <v>1298</v>
      </c>
      <c r="E90" s="864">
        <v>577</v>
      </c>
      <c r="F90" s="864">
        <v>263</v>
      </c>
      <c r="G90" s="864">
        <v>473</v>
      </c>
      <c r="H90" s="907">
        <v>2893</v>
      </c>
    </row>
    <row r="91" spans="2:8" ht="20.1" customHeight="1">
      <c r="B91" s="898" t="s">
        <v>748</v>
      </c>
      <c r="C91" s="508">
        <v>282</v>
      </c>
      <c r="D91" s="489">
        <v>1284</v>
      </c>
      <c r="E91" s="489">
        <v>196</v>
      </c>
      <c r="F91" s="489">
        <v>24</v>
      </c>
      <c r="G91" s="489">
        <v>473</v>
      </c>
      <c r="H91" s="906">
        <v>2259</v>
      </c>
    </row>
    <row r="92" spans="2:8" ht="20.1" customHeight="1">
      <c r="B92" s="905" t="s">
        <v>747</v>
      </c>
      <c r="C92" s="911" t="s">
        <v>199</v>
      </c>
      <c r="D92" s="870">
        <v>14</v>
      </c>
      <c r="E92" s="870">
        <v>381</v>
      </c>
      <c r="F92" s="870">
        <v>239</v>
      </c>
      <c r="G92" s="910" t="s">
        <v>199</v>
      </c>
      <c r="H92" s="904">
        <v>634</v>
      </c>
    </row>
    <row r="93" spans="2:8" ht="20.1" customHeight="1">
      <c r="B93" s="832" t="s">
        <v>772</v>
      </c>
      <c r="C93" s="909"/>
      <c r="D93" s="909"/>
      <c r="E93" s="909"/>
      <c r="F93" s="909"/>
      <c r="G93" s="909"/>
      <c r="H93" s="909"/>
    </row>
    <row r="94" spans="2:8" ht="20.1" customHeight="1">
      <c r="B94" s="509" t="s">
        <v>751</v>
      </c>
      <c r="C94" s="865">
        <v>733</v>
      </c>
      <c r="D94" s="864">
        <v>2497</v>
      </c>
      <c r="E94" s="864">
        <v>573</v>
      </c>
      <c r="F94" s="864">
        <v>949</v>
      </c>
      <c r="G94" s="864">
        <v>572</v>
      </c>
      <c r="H94" s="907">
        <v>5324</v>
      </c>
    </row>
    <row r="95" spans="2:8" ht="20.1" customHeight="1">
      <c r="B95" s="898" t="s">
        <v>748</v>
      </c>
      <c r="C95" s="508">
        <v>733</v>
      </c>
      <c r="D95" s="489">
        <v>2460</v>
      </c>
      <c r="E95" s="489">
        <v>88</v>
      </c>
      <c r="F95" s="489">
        <v>188</v>
      </c>
      <c r="G95" s="489">
        <v>572</v>
      </c>
      <c r="H95" s="906">
        <v>4041</v>
      </c>
    </row>
    <row r="96" spans="2:8" ht="20.1" customHeight="1">
      <c r="B96" s="899" t="s">
        <v>747</v>
      </c>
      <c r="C96" s="506" t="s">
        <v>199</v>
      </c>
      <c r="D96" s="486">
        <v>37</v>
      </c>
      <c r="E96" s="486">
        <v>485</v>
      </c>
      <c r="F96" s="486">
        <v>761</v>
      </c>
      <c r="G96" s="486" t="s">
        <v>199</v>
      </c>
      <c r="H96" s="908">
        <v>1283</v>
      </c>
    </row>
    <row r="97" spans="2:8" ht="20.1" customHeight="1">
      <c r="B97" s="873" t="s">
        <v>750</v>
      </c>
      <c r="C97" s="865">
        <v>457</v>
      </c>
      <c r="D97" s="864">
        <v>1331</v>
      </c>
      <c r="E97" s="864">
        <v>187</v>
      </c>
      <c r="F97" s="864">
        <v>728</v>
      </c>
      <c r="G97" s="864">
        <v>65</v>
      </c>
      <c r="H97" s="907">
        <v>2768</v>
      </c>
    </row>
    <row r="98" spans="2:8" ht="20.1" customHeight="1">
      <c r="B98" s="898" t="s">
        <v>748</v>
      </c>
      <c r="C98" s="508">
        <v>457</v>
      </c>
      <c r="D98" s="489">
        <v>1303</v>
      </c>
      <c r="E98" s="489">
        <v>66</v>
      </c>
      <c r="F98" s="489">
        <v>174</v>
      </c>
      <c r="G98" s="489">
        <v>65</v>
      </c>
      <c r="H98" s="906">
        <v>2065</v>
      </c>
    </row>
    <row r="99" spans="2:8" ht="20.1" customHeight="1">
      <c r="B99" s="899" t="s">
        <v>747</v>
      </c>
      <c r="C99" s="506" t="s">
        <v>199</v>
      </c>
      <c r="D99" s="486">
        <v>28</v>
      </c>
      <c r="E99" s="486">
        <v>121</v>
      </c>
      <c r="F99" s="486">
        <v>554</v>
      </c>
      <c r="G99" s="486" t="s">
        <v>199</v>
      </c>
      <c r="H99" s="908">
        <v>703</v>
      </c>
    </row>
    <row r="100" spans="2:8" ht="20.1" customHeight="1">
      <c r="B100" s="873" t="s">
        <v>749</v>
      </c>
      <c r="C100" s="865">
        <v>276</v>
      </c>
      <c r="D100" s="864">
        <v>1166</v>
      </c>
      <c r="E100" s="864">
        <v>386</v>
      </c>
      <c r="F100" s="864">
        <v>221</v>
      </c>
      <c r="G100" s="864">
        <v>507</v>
      </c>
      <c r="H100" s="907">
        <v>2556</v>
      </c>
    </row>
    <row r="101" spans="2:8" ht="20.1" customHeight="1">
      <c r="B101" s="898" t="s">
        <v>748</v>
      </c>
      <c r="C101" s="508">
        <v>276</v>
      </c>
      <c r="D101" s="489">
        <v>1157</v>
      </c>
      <c r="E101" s="489">
        <v>22</v>
      </c>
      <c r="F101" s="489">
        <v>14</v>
      </c>
      <c r="G101" s="489">
        <v>507</v>
      </c>
      <c r="H101" s="906">
        <v>1976</v>
      </c>
    </row>
    <row r="102" spans="2:8" ht="20.1" customHeight="1">
      <c r="B102" s="905" t="s">
        <v>747</v>
      </c>
      <c r="C102" s="871" t="s">
        <v>199</v>
      </c>
      <c r="D102" s="870">
        <v>9</v>
      </c>
      <c r="E102" s="870">
        <v>364</v>
      </c>
      <c r="F102" s="870">
        <v>207</v>
      </c>
      <c r="G102" s="870" t="s">
        <v>199</v>
      </c>
      <c r="H102" s="904">
        <v>580</v>
      </c>
    </row>
    <row r="103" spans="2:8" ht="20.1" customHeight="1">
      <c r="B103" s="832" t="s">
        <v>771</v>
      </c>
      <c r="C103" s="909"/>
      <c r="D103" s="909"/>
      <c r="E103" s="909"/>
      <c r="F103" s="909"/>
      <c r="G103" s="909"/>
      <c r="H103" s="909"/>
    </row>
    <row r="104" spans="2:8" ht="20.1" customHeight="1">
      <c r="B104" s="509" t="s">
        <v>751</v>
      </c>
      <c r="C104" s="865">
        <v>792</v>
      </c>
      <c r="D104" s="864">
        <v>2384</v>
      </c>
      <c r="E104" s="864">
        <v>549</v>
      </c>
      <c r="F104" s="864">
        <v>919</v>
      </c>
      <c r="G104" s="864">
        <v>554</v>
      </c>
      <c r="H104" s="907">
        <v>5198</v>
      </c>
    </row>
    <row r="105" spans="2:8" ht="20.1" customHeight="1">
      <c r="B105" s="898" t="s">
        <v>748</v>
      </c>
      <c r="C105" s="508">
        <v>792</v>
      </c>
      <c r="D105" s="489">
        <v>2350</v>
      </c>
      <c r="E105" s="489">
        <v>79</v>
      </c>
      <c r="F105" s="489">
        <v>239</v>
      </c>
      <c r="G105" s="489">
        <v>554</v>
      </c>
      <c r="H105" s="906">
        <v>4014</v>
      </c>
    </row>
    <row r="106" spans="2:8" ht="20.1" customHeight="1">
      <c r="B106" s="899" t="s">
        <v>747</v>
      </c>
      <c r="C106" s="506" t="s">
        <v>199</v>
      </c>
      <c r="D106" s="486">
        <v>34</v>
      </c>
      <c r="E106" s="486">
        <v>470</v>
      </c>
      <c r="F106" s="486">
        <v>680</v>
      </c>
      <c r="G106" s="486" t="s">
        <v>199</v>
      </c>
      <c r="H106" s="908">
        <v>1184</v>
      </c>
    </row>
    <row r="107" spans="2:8" ht="20.1" customHeight="1">
      <c r="B107" s="873" t="s">
        <v>750</v>
      </c>
      <c r="C107" s="865">
        <v>394</v>
      </c>
      <c r="D107" s="864">
        <v>1250</v>
      </c>
      <c r="E107" s="864">
        <v>180</v>
      </c>
      <c r="F107" s="864">
        <v>662</v>
      </c>
      <c r="G107" s="864">
        <v>58</v>
      </c>
      <c r="H107" s="907">
        <v>2544</v>
      </c>
    </row>
    <row r="108" spans="2:8" ht="20.1" customHeight="1">
      <c r="B108" s="898" t="s">
        <v>748</v>
      </c>
      <c r="C108" s="508">
        <v>394</v>
      </c>
      <c r="D108" s="489">
        <v>1226</v>
      </c>
      <c r="E108" s="489">
        <v>53</v>
      </c>
      <c r="F108" s="489">
        <v>151</v>
      </c>
      <c r="G108" s="489">
        <v>58</v>
      </c>
      <c r="H108" s="906">
        <v>1882</v>
      </c>
    </row>
    <row r="109" spans="2:8" ht="20.1" customHeight="1">
      <c r="B109" s="899" t="s">
        <v>747</v>
      </c>
      <c r="C109" s="506" t="s">
        <v>199</v>
      </c>
      <c r="D109" s="486">
        <v>24</v>
      </c>
      <c r="E109" s="486">
        <v>127</v>
      </c>
      <c r="F109" s="486">
        <v>511</v>
      </c>
      <c r="G109" s="486" t="s">
        <v>199</v>
      </c>
      <c r="H109" s="908">
        <v>662</v>
      </c>
    </row>
    <row r="110" spans="2:8" ht="20.1" customHeight="1">
      <c r="B110" s="873" t="s">
        <v>749</v>
      </c>
      <c r="C110" s="865">
        <v>398</v>
      </c>
      <c r="D110" s="864">
        <v>1134</v>
      </c>
      <c r="E110" s="864">
        <v>369</v>
      </c>
      <c r="F110" s="864">
        <v>257</v>
      </c>
      <c r="G110" s="864">
        <v>496</v>
      </c>
      <c r="H110" s="907">
        <v>2654</v>
      </c>
    </row>
    <row r="111" spans="2:8" ht="20.1" customHeight="1">
      <c r="B111" s="898" t="s">
        <v>748</v>
      </c>
      <c r="C111" s="508">
        <v>398</v>
      </c>
      <c r="D111" s="489">
        <v>1124</v>
      </c>
      <c r="E111" s="489">
        <v>26</v>
      </c>
      <c r="F111" s="489">
        <v>88</v>
      </c>
      <c r="G111" s="489">
        <v>496</v>
      </c>
      <c r="H111" s="906">
        <v>2132</v>
      </c>
    </row>
    <row r="112" spans="2:8" ht="20.1" customHeight="1">
      <c r="B112" s="905" t="s">
        <v>747</v>
      </c>
      <c r="C112" s="871" t="s">
        <v>199</v>
      </c>
      <c r="D112" s="870">
        <v>10</v>
      </c>
      <c r="E112" s="870">
        <v>343</v>
      </c>
      <c r="F112" s="870">
        <v>169</v>
      </c>
      <c r="G112" s="870" t="s">
        <v>199</v>
      </c>
      <c r="H112" s="904">
        <v>522</v>
      </c>
    </row>
    <row r="113" spans="2:8" ht="20.1" customHeight="1">
      <c r="B113" s="832" t="s">
        <v>754</v>
      </c>
      <c r="C113" s="909"/>
      <c r="D113" s="909"/>
      <c r="E113" s="909"/>
      <c r="F113" s="909"/>
      <c r="G113" s="909"/>
      <c r="H113" s="909"/>
    </row>
    <row r="114" spans="2:8" ht="20.1" customHeight="1">
      <c r="B114" s="509" t="s">
        <v>751</v>
      </c>
      <c r="C114" s="865">
        <v>812</v>
      </c>
      <c r="D114" s="864">
        <v>2105</v>
      </c>
      <c r="E114" s="864">
        <v>516</v>
      </c>
      <c r="F114" s="864">
        <v>746</v>
      </c>
      <c r="G114" s="864">
        <v>621</v>
      </c>
      <c r="H114" s="907">
        <v>4800</v>
      </c>
    </row>
    <row r="115" spans="2:8" ht="20.1" customHeight="1">
      <c r="B115" s="898" t="s">
        <v>748</v>
      </c>
      <c r="C115" s="508">
        <v>812</v>
      </c>
      <c r="D115" s="489">
        <v>2095</v>
      </c>
      <c r="E115" s="489">
        <v>73</v>
      </c>
      <c r="F115" s="489">
        <v>181</v>
      </c>
      <c r="G115" s="489">
        <v>573</v>
      </c>
      <c r="H115" s="906">
        <v>3734</v>
      </c>
    </row>
    <row r="116" spans="2:8" ht="20.1" customHeight="1">
      <c r="B116" s="899" t="s">
        <v>747</v>
      </c>
      <c r="C116" s="506" t="s">
        <v>199</v>
      </c>
      <c r="D116" s="486">
        <v>10</v>
      </c>
      <c r="E116" s="486">
        <v>443</v>
      </c>
      <c r="F116" s="486">
        <v>565</v>
      </c>
      <c r="G116" s="486">
        <v>48</v>
      </c>
      <c r="H116" s="908">
        <v>1066</v>
      </c>
    </row>
    <row r="117" spans="2:8" ht="20.1" customHeight="1">
      <c r="B117" s="873" t="s">
        <v>750</v>
      </c>
      <c r="C117" s="865">
        <v>351</v>
      </c>
      <c r="D117" s="864">
        <v>1206</v>
      </c>
      <c r="E117" s="864">
        <v>165</v>
      </c>
      <c r="F117" s="864">
        <v>565</v>
      </c>
      <c r="G117" s="864">
        <v>91</v>
      </c>
      <c r="H117" s="907">
        <v>2378</v>
      </c>
    </row>
    <row r="118" spans="2:8" ht="20.1" customHeight="1">
      <c r="B118" s="898" t="s">
        <v>748</v>
      </c>
      <c r="C118" s="508">
        <v>351</v>
      </c>
      <c r="D118" s="489">
        <v>1202</v>
      </c>
      <c r="E118" s="489">
        <v>48</v>
      </c>
      <c r="F118" s="489">
        <v>116</v>
      </c>
      <c r="G118" s="489">
        <v>50</v>
      </c>
      <c r="H118" s="906">
        <v>1767</v>
      </c>
    </row>
    <row r="119" spans="2:8" ht="20.1" customHeight="1">
      <c r="B119" s="899" t="s">
        <v>747</v>
      </c>
      <c r="C119" s="506" t="s">
        <v>199</v>
      </c>
      <c r="D119" s="486">
        <v>4</v>
      </c>
      <c r="E119" s="486">
        <v>117</v>
      </c>
      <c r="F119" s="486">
        <v>449</v>
      </c>
      <c r="G119" s="486">
        <v>41</v>
      </c>
      <c r="H119" s="908">
        <v>611</v>
      </c>
    </row>
    <row r="120" spans="2:8" ht="20.1" customHeight="1">
      <c r="B120" s="873" t="s">
        <v>749</v>
      </c>
      <c r="C120" s="865">
        <v>461</v>
      </c>
      <c r="D120" s="864">
        <v>899</v>
      </c>
      <c r="E120" s="864">
        <v>351</v>
      </c>
      <c r="F120" s="864">
        <v>181</v>
      </c>
      <c r="G120" s="864">
        <v>530</v>
      </c>
      <c r="H120" s="907">
        <v>2422</v>
      </c>
    </row>
    <row r="121" spans="2:8" ht="20.1" customHeight="1">
      <c r="B121" s="898" t="s">
        <v>748</v>
      </c>
      <c r="C121" s="508">
        <v>461</v>
      </c>
      <c r="D121" s="489">
        <v>893</v>
      </c>
      <c r="E121" s="489">
        <v>25</v>
      </c>
      <c r="F121" s="489">
        <v>65</v>
      </c>
      <c r="G121" s="489">
        <v>523</v>
      </c>
      <c r="H121" s="906">
        <v>1967</v>
      </c>
    </row>
    <row r="122" spans="2:8" ht="20.1" customHeight="1">
      <c r="B122" s="905" t="s">
        <v>747</v>
      </c>
      <c r="C122" s="871" t="s">
        <v>199</v>
      </c>
      <c r="D122" s="870">
        <v>6</v>
      </c>
      <c r="E122" s="870">
        <v>326</v>
      </c>
      <c r="F122" s="870">
        <v>116</v>
      </c>
      <c r="G122" s="870">
        <v>7</v>
      </c>
      <c r="H122" s="904">
        <v>455</v>
      </c>
    </row>
    <row r="123" spans="2:8" ht="20.1" customHeight="1">
      <c r="B123" s="903" t="s">
        <v>753</v>
      </c>
      <c r="C123" s="903"/>
      <c r="D123" s="903"/>
      <c r="E123" s="903"/>
      <c r="F123" s="903"/>
      <c r="G123" s="903"/>
      <c r="H123" s="903"/>
    </row>
    <row r="124" spans="2:8" ht="20.1" customHeight="1">
      <c r="B124" s="866" t="s">
        <v>751</v>
      </c>
      <c r="C124" s="865">
        <v>761</v>
      </c>
      <c r="D124" s="864">
        <v>2065</v>
      </c>
      <c r="E124" s="864">
        <v>465</v>
      </c>
      <c r="F124" s="864">
        <v>667</v>
      </c>
      <c r="G124" s="864">
        <v>689</v>
      </c>
      <c r="H124" s="863">
        <v>4647</v>
      </c>
    </row>
    <row r="125" spans="2:8" ht="20.1" customHeight="1">
      <c r="B125" s="898" t="s">
        <v>748</v>
      </c>
      <c r="C125" s="508">
        <v>761</v>
      </c>
      <c r="D125" s="489">
        <v>2050</v>
      </c>
      <c r="E125" s="489">
        <v>77</v>
      </c>
      <c r="F125" s="489">
        <v>190</v>
      </c>
      <c r="G125" s="489">
        <v>575</v>
      </c>
      <c r="H125" s="859">
        <v>3653</v>
      </c>
    </row>
    <row r="126" spans="2:8" ht="20.1" customHeight="1">
      <c r="B126" s="899" t="s">
        <v>747</v>
      </c>
      <c r="C126" s="506" t="s">
        <v>199</v>
      </c>
      <c r="D126" s="486">
        <v>15</v>
      </c>
      <c r="E126" s="486">
        <v>388</v>
      </c>
      <c r="F126" s="486">
        <v>477</v>
      </c>
      <c r="G126" s="486">
        <v>114</v>
      </c>
      <c r="H126" s="860">
        <v>994</v>
      </c>
    </row>
    <row r="127" spans="2:8" ht="20.1" customHeight="1">
      <c r="B127" s="866" t="s">
        <v>750</v>
      </c>
      <c r="C127" s="865">
        <v>289</v>
      </c>
      <c r="D127" s="864">
        <v>1145</v>
      </c>
      <c r="E127" s="864">
        <v>179</v>
      </c>
      <c r="F127" s="864">
        <v>506</v>
      </c>
      <c r="G127" s="864">
        <v>110</v>
      </c>
      <c r="H127" s="863">
        <v>2229</v>
      </c>
    </row>
    <row r="128" spans="2:8" ht="20.1" customHeight="1">
      <c r="B128" s="898" t="s">
        <v>748</v>
      </c>
      <c r="C128" s="508">
        <v>289</v>
      </c>
      <c r="D128" s="489">
        <v>1139</v>
      </c>
      <c r="E128" s="489">
        <v>44</v>
      </c>
      <c r="F128" s="489">
        <v>133</v>
      </c>
      <c r="G128" s="489">
        <v>55</v>
      </c>
      <c r="H128" s="859">
        <v>1660</v>
      </c>
    </row>
    <row r="129" spans="2:8" ht="20.1" customHeight="1">
      <c r="B129" s="899" t="s">
        <v>747</v>
      </c>
      <c r="C129" s="506" t="s">
        <v>199</v>
      </c>
      <c r="D129" s="486">
        <v>6</v>
      </c>
      <c r="E129" s="486">
        <v>135</v>
      </c>
      <c r="F129" s="486">
        <v>373</v>
      </c>
      <c r="G129" s="486">
        <v>55</v>
      </c>
      <c r="H129" s="860">
        <v>569</v>
      </c>
    </row>
    <row r="130" spans="2:8" ht="20.1" customHeight="1">
      <c r="B130" s="866" t="s">
        <v>749</v>
      </c>
      <c r="C130" s="865">
        <v>472</v>
      </c>
      <c r="D130" s="864">
        <v>920</v>
      </c>
      <c r="E130" s="864">
        <v>286</v>
      </c>
      <c r="F130" s="864">
        <v>161</v>
      </c>
      <c r="G130" s="864">
        <v>579</v>
      </c>
      <c r="H130" s="863">
        <v>2418</v>
      </c>
    </row>
    <row r="131" spans="2:8" ht="20.1" customHeight="1">
      <c r="B131" s="898" t="s">
        <v>748</v>
      </c>
      <c r="C131" s="508">
        <v>472</v>
      </c>
      <c r="D131" s="489">
        <v>911</v>
      </c>
      <c r="E131" s="489">
        <v>33</v>
      </c>
      <c r="F131" s="489">
        <v>57</v>
      </c>
      <c r="G131" s="489">
        <v>520</v>
      </c>
      <c r="H131" s="859">
        <v>1993</v>
      </c>
    </row>
    <row r="132" spans="2:8" ht="20.1" customHeight="1">
      <c r="B132" s="897" t="s">
        <v>747</v>
      </c>
      <c r="C132" s="858" t="s">
        <v>199</v>
      </c>
      <c r="D132" s="775">
        <v>9</v>
      </c>
      <c r="E132" s="775">
        <v>253</v>
      </c>
      <c r="F132" s="775">
        <v>104</v>
      </c>
      <c r="G132" s="775">
        <v>59</v>
      </c>
      <c r="H132" s="857">
        <v>425</v>
      </c>
    </row>
    <row r="133" spans="2:8" ht="20.1" customHeight="1">
      <c r="B133" s="832" t="s">
        <v>752</v>
      </c>
      <c r="C133" s="832"/>
      <c r="D133" s="832"/>
      <c r="E133" s="832"/>
      <c r="F133" s="832"/>
      <c r="G133" s="832"/>
      <c r="H133" s="832"/>
    </row>
    <row r="134" spans="2:11" ht="20.1" customHeight="1">
      <c r="B134" s="861" t="s">
        <v>751</v>
      </c>
      <c r="C134" s="902">
        <v>678</v>
      </c>
      <c r="D134" s="901">
        <v>1936</v>
      </c>
      <c r="E134" s="901">
        <v>323</v>
      </c>
      <c r="F134" s="901">
        <v>551</v>
      </c>
      <c r="G134" s="901">
        <v>837</v>
      </c>
      <c r="H134" s="900">
        <v>4325</v>
      </c>
      <c r="K134" s="9" t="s">
        <v>269</v>
      </c>
    </row>
    <row r="135" spans="2:8" ht="20.1" customHeight="1">
      <c r="B135" s="898" t="s">
        <v>748</v>
      </c>
      <c r="C135" s="508">
        <v>678</v>
      </c>
      <c r="D135" s="489">
        <v>1924</v>
      </c>
      <c r="E135" s="489">
        <v>86</v>
      </c>
      <c r="F135" s="489">
        <v>179</v>
      </c>
      <c r="G135" s="489">
        <v>689</v>
      </c>
      <c r="H135" s="859">
        <v>3556</v>
      </c>
    </row>
    <row r="136" spans="2:8" ht="20.1" customHeight="1">
      <c r="B136" s="899" t="s">
        <v>747</v>
      </c>
      <c r="C136" s="506" t="s">
        <v>199</v>
      </c>
      <c r="D136" s="486">
        <v>12</v>
      </c>
      <c r="E136" s="486">
        <v>237</v>
      </c>
      <c r="F136" s="486">
        <v>372</v>
      </c>
      <c r="G136" s="486">
        <v>148</v>
      </c>
      <c r="H136" s="860">
        <v>769</v>
      </c>
    </row>
    <row r="137" spans="2:8" ht="20.1" customHeight="1">
      <c r="B137" s="843" t="s">
        <v>750</v>
      </c>
      <c r="C137" s="842">
        <v>274</v>
      </c>
      <c r="D137" s="841">
        <v>1068</v>
      </c>
      <c r="E137" s="841">
        <v>128</v>
      </c>
      <c r="F137" s="841">
        <v>419</v>
      </c>
      <c r="G137" s="841">
        <v>304</v>
      </c>
      <c r="H137" s="840">
        <v>2193</v>
      </c>
    </row>
    <row r="138" spans="2:8" ht="20.1" customHeight="1">
      <c r="B138" s="898" t="s">
        <v>748</v>
      </c>
      <c r="C138" s="508">
        <v>274</v>
      </c>
      <c r="D138" s="489">
        <v>1064</v>
      </c>
      <c r="E138" s="489">
        <v>45</v>
      </c>
      <c r="F138" s="489">
        <v>119</v>
      </c>
      <c r="G138" s="489">
        <v>235</v>
      </c>
      <c r="H138" s="859">
        <v>1737</v>
      </c>
    </row>
    <row r="139" spans="2:8" ht="20.1" customHeight="1">
      <c r="B139" s="899" t="s">
        <v>747</v>
      </c>
      <c r="C139" s="506" t="s">
        <v>199</v>
      </c>
      <c r="D139" s="486">
        <v>4</v>
      </c>
      <c r="E139" s="486">
        <v>83</v>
      </c>
      <c r="F139" s="486">
        <v>300</v>
      </c>
      <c r="G139" s="486">
        <v>69</v>
      </c>
      <c r="H139" s="860">
        <v>456</v>
      </c>
    </row>
    <row r="140" spans="2:8" ht="20.1" customHeight="1">
      <c r="B140" s="843" t="s">
        <v>749</v>
      </c>
      <c r="C140" s="842">
        <v>404</v>
      </c>
      <c r="D140" s="841">
        <v>868</v>
      </c>
      <c r="E140" s="841">
        <v>195</v>
      </c>
      <c r="F140" s="841">
        <v>132</v>
      </c>
      <c r="G140" s="841">
        <v>533</v>
      </c>
      <c r="H140" s="840">
        <v>2132</v>
      </c>
    </row>
    <row r="141" spans="2:8" ht="20.1" customHeight="1">
      <c r="B141" s="898" t="s">
        <v>748</v>
      </c>
      <c r="C141" s="508">
        <v>404</v>
      </c>
      <c r="D141" s="489">
        <v>860</v>
      </c>
      <c r="E141" s="489">
        <v>41</v>
      </c>
      <c r="F141" s="489">
        <v>60</v>
      </c>
      <c r="G141" s="489">
        <v>454</v>
      </c>
      <c r="H141" s="859">
        <v>1819</v>
      </c>
    </row>
    <row r="142" spans="2:8" ht="20.1" customHeight="1">
      <c r="B142" s="897" t="s">
        <v>747</v>
      </c>
      <c r="C142" s="858" t="s">
        <v>199</v>
      </c>
      <c r="D142" s="775">
        <v>8</v>
      </c>
      <c r="E142" s="775">
        <v>154</v>
      </c>
      <c r="F142" s="775">
        <v>72</v>
      </c>
      <c r="G142" s="775">
        <v>79</v>
      </c>
      <c r="H142" s="857">
        <v>313</v>
      </c>
    </row>
  </sheetData>
  <mergeCells count="7">
    <mergeCell ref="C81:H81"/>
    <mergeCell ref="B2:H2"/>
    <mergeCell ref="B4:H4"/>
    <mergeCell ref="B5:H5"/>
    <mergeCell ref="C7:H7"/>
    <mergeCell ref="B40:C40"/>
    <mergeCell ref="C47:H47"/>
  </mergeCells>
  <printOptions/>
  <pageMargins left="0.75" right="0.75" top="1" bottom="1" header="0.5" footer="0.5"/>
  <pageSetup horizontalDpi="600" verticalDpi="600" orientation="portrait" paperSize="9" scale="56"/>
  <rowBreaks count="1" manualBreakCount="1">
    <brk id="60" max="16383" man="1"/>
  </rowBreaks>
  <drawing r:id="rId1"/>
</worksheet>
</file>

<file path=xl/worksheets/sheet48.xml><?xml version="1.0" encoding="utf-8"?>
<worksheet xmlns="http://schemas.openxmlformats.org/spreadsheetml/2006/main" xmlns:r="http://schemas.openxmlformats.org/officeDocument/2006/relationships">
  <sheetPr>
    <tabColor rgb="FF542C73"/>
  </sheetPr>
  <dimension ref="B2:H43"/>
  <sheetViews>
    <sheetView showGridLines="0" workbookViewId="0" topLeftCell="A37">
      <selection activeCell="B2" sqref="B2:H2"/>
    </sheetView>
  </sheetViews>
  <sheetFormatPr defaultColWidth="10.875" defaultRowHeight="19.5" customHeight="1"/>
  <cols>
    <col min="1" max="1" width="5.50390625" style="9" customWidth="1"/>
    <col min="2" max="2" width="39.375" style="9" customWidth="1"/>
    <col min="3" max="16384" width="10.875" style="9" customWidth="1"/>
  </cols>
  <sheetData>
    <row r="2" spans="2:8" ht="20.1" customHeight="1">
      <c r="B2" s="1392" t="str">
        <f>UPPER("﻿Changes in bitumen reserves")</f>
        <v>﻿CHANGES IN BITUMEN RESERVES</v>
      </c>
      <c r="C2" s="1392"/>
      <c r="D2" s="1392"/>
      <c r="E2" s="1392"/>
      <c r="F2" s="1392"/>
      <c r="G2" s="1392"/>
      <c r="H2" s="1392"/>
    </row>
    <row r="4" spans="2:8" ht="20.1" customHeight="1">
      <c r="B4" s="1431" t="s">
        <v>806</v>
      </c>
      <c r="C4" s="1431"/>
      <c r="D4" s="1431"/>
      <c r="E4" s="1431"/>
      <c r="F4" s="1431"/>
      <c r="G4" s="1431"/>
      <c r="H4" s="1431"/>
    </row>
    <row r="6" spans="2:8" ht="20.1" customHeight="1">
      <c r="B6" s="875" t="s">
        <v>805</v>
      </c>
      <c r="C6" s="1428" t="s">
        <v>748</v>
      </c>
      <c r="D6" s="1428"/>
      <c r="E6" s="1428"/>
      <c r="F6" s="1428"/>
      <c r="G6" s="1428"/>
      <c r="H6" s="1428"/>
    </row>
    <row r="7" spans="2:8" ht="20.1" customHeight="1">
      <c r="B7" s="862" t="s">
        <v>751</v>
      </c>
      <c r="C7" s="852" t="s">
        <v>720</v>
      </c>
      <c r="D7" s="852" t="s">
        <v>346</v>
      </c>
      <c r="E7" s="852" t="s">
        <v>760</v>
      </c>
      <c r="F7" s="852" t="s">
        <v>716</v>
      </c>
      <c r="G7" s="852" t="s">
        <v>788</v>
      </c>
      <c r="H7" s="852" t="s">
        <v>344</v>
      </c>
    </row>
    <row r="8" spans="2:8" ht="20.1" customHeight="1">
      <c r="B8" s="873" t="s">
        <v>804</v>
      </c>
      <c r="C8" s="865" t="s">
        <v>199</v>
      </c>
      <c r="D8" s="864" t="s">
        <v>199</v>
      </c>
      <c r="E8" s="864">
        <v>365</v>
      </c>
      <c r="F8" s="864" t="s">
        <v>199</v>
      </c>
      <c r="G8" s="864" t="s">
        <v>199</v>
      </c>
      <c r="H8" s="863">
        <v>365</v>
      </c>
    </row>
    <row r="9" spans="2:8" ht="20.1" customHeight="1">
      <c r="B9" s="150" t="s">
        <v>768</v>
      </c>
      <c r="C9" s="508" t="s">
        <v>547</v>
      </c>
      <c r="D9" s="489" t="s">
        <v>547</v>
      </c>
      <c r="E9" s="489">
        <v>3</v>
      </c>
      <c r="F9" s="489" t="s">
        <v>547</v>
      </c>
      <c r="G9" s="489" t="s">
        <v>547</v>
      </c>
      <c r="H9" s="859">
        <v>3</v>
      </c>
    </row>
    <row r="10" spans="2:8" ht="20.1" customHeight="1">
      <c r="B10" s="150" t="s">
        <v>767</v>
      </c>
      <c r="C10" s="508" t="s">
        <v>547</v>
      </c>
      <c r="D10" s="489" t="s">
        <v>547</v>
      </c>
      <c r="E10" s="489" t="s">
        <v>547</v>
      </c>
      <c r="F10" s="489" t="s">
        <v>547</v>
      </c>
      <c r="G10" s="489" t="s">
        <v>547</v>
      </c>
      <c r="H10" s="859" t="s">
        <v>547</v>
      </c>
    </row>
    <row r="11" spans="2:8" ht="20.1" customHeight="1">
      <c r="B11" s="150" t="s">
        <v>766</v>
      </c>
      <c r="C11" s="508" t="s">
        <v>547</v>
      </c>
      <c r="D11" s="489" t="s">
        <v>547</v>
      </c>
      <c r="E11" s="489">
        <v>425</v>
      </c>
      <c r="F11" s="489" t="s">
        <v>547</v>
      </c>
      <c r="G11" s="489" t="s">
        <v>547</v>
      </c>
      <c r="H11" s="859">
        <v>425</v>
      </c>
    </row>
    <row r="12" spans="2:8" ht="20.1" customHeight="1">
      <c r="B12" s="150" t="s">
        <v>765</v>
      </c>
      <c r="C12" s="508" t="s">
        <v>547</v>
      </c>
      <c r="D12" s="489" t="s">
        <v>547</v>
      </c>
      <c r="E12" s="489" t="s">
        <v>547</v>
      </c>
      <c r="F12" s="489" t="s">
        <v>547</v>
      </c>
      <c r="G12" s="489" t="s">
        <v>547</v>
      </c>
      <c r="H12" s="859" t="s">
        <v>547</v>
      </c>
    </row>
    <row r="13" spans="2:8" ht="20.1" customHeight="1">
      <c r="B13" s="391" t="s">
        <v>764</v>
      </c>
      <c r="C13" s="506" t="s">
        <v>547</v>
      </c>
      <c r="D13" s="486" t="s">
        <v>547</v>
      </c>
      <c r="E13" s="486">
        <v>-4</v>
      </c>
      <c r="F13" s="486" t="s">
        <v>547</v>
      </c>
      <c r="G13" s="486" t="s">
        <v>547</v>
      </c>
      <c r="H13" s="860">
        <v>-4</v>
      </c>
    </row>
    <row r="14" spans="2:8" ht="20.1" customHeight="1">
      <c r="B14" s="873" t="s">
        <v>771</v>
      </c>
      <c r="C14" s="865" t="s">
        <v>199</v>
      </c>
      <c r="D14" s="864" t="s">
        <v>199</v>
      </c>
      <c r="E14" s="864">
        <v>789</v>
      </c>
      <c r="F14" s="864" t="s">
        <v>199</v>
      </c>
      <c r="G14" s="864" t="s">
        <v>199</v>
      </c>
      <c r="H14" s="863">
        <v>789</v>
      </c>
    </row>
    <row r="15" spans="2:8" ht="20.1" customHeight="1">
      <c r="B15" s="150" t="s">
        <v>768</v>
      </c>
      <c r="C15" s="508" t="s">
        <v>199</v>
      </c>
      <c r="D15" s="489" t="s">
        <v>199</v>
      </c>
      <c r="E15" s="489">
        <v>-109</v>
      </c>
      <c r="F15" s="489" t="s">
        <v>199</v>
      </c>
      <c r="G15" s="489" t="s">
        <v>199</v>
      </c>
      <c r="H15" s="859">
        <v>-109</v>
      </c>
    </row>
    <row r="16" spans="2:8" ht="20.1" customHeight="1">
      <c r="B16" s="150" t="s">
        <v>767</v>
      </c>
      <c r="C16" s="508" t="s">
        <v>199</v>
      </c>
      <c r="D16" s="489" t="s">
        <v>199</v>
      </c>
      <c r="E16" s="489" t="s">
        <v>199</v>
      </c>
      <c r="F16" s="489" t="s">
        <v>199</v>
      </c>
      <c r="G16" s="489" t="s">
        <v>199</v>
      </c>
      <c r="H16" s="859" t="s">
        <v>199</v>
      </c>
    </row>
    <row r="17" spans="2:8" ht="20.1" customHeight="1">
      <c r="B17" s="150" t="s">
        <v>766</v>
      </c>
      <c r="C17" s="508" t="s">
        <v>199</v>
      </c>
      <c r="D17" s="489" t="s">
        <v>199</v>
      </c>
      <c r="E17" s="489">
        <v>308</v>
      </c>
      <c r="F17" s="489" t="s">
        <v>199</v>
      </c>
      <c r="G17" s="489" t="s">
        <v>199</v>
      </c>
      <c r="H17" s="859">
        <v>308</v>
      </c>
    </row>
    <row r="18" spans="2:8" ht="20.1" customHeight="1">
      <c r="B18" s="150" t="s">
        <v>765</v>
      </c>
      <c r="C18" s="508" t="s">
        <v>199</v>
      </c>
      <c r="D18" s="489" t="s">
        <v>199</v>
      </c>
      <c r="E18" s="489" t="s">
        <v>199</v>
      </c>
      <c r="F18" s="489" t="s">
        <v>199</v>
      </c>
      <c r="G18" s="489" t="s">
        <v>199</v>
      </c>
      <c r="H18" s="859" t="s">
        <v>199</v>
      </c>
    </row>
    <row r="19" spans="2:8" ht="20.1" customHeight="1">
      <c r="B19" s="391" t="s">
        <v>764</v>
      </c>
      <c r="C19" s="506" t="s">
        <v>199</v>
      </c>
      <c r="D19" s="486" t="s">
        <v>199</v>
      </c>
      <c r="E19" s="486">
        <v>-4</v>
      </c>
      <c r="F19" s="486" t="s">
        <v>199</v>
      </c>
      <c r="G19" s="486" t="s">
        <v>199</v>
      </c>
      <c r="H19" s="860">
        <v>-4</v>
      </c>
    </row>
    <row r="20" spans="2:8" ht="20.1" customHeight="1">
      <c r="B20" s="873" t="s">
        <v>770</v>
      </c>
      <c r="C20" s="865" t="s">
        <v>199</v>
      </c>
      <c r="D20" s="864" t="s">
        <v>199</v>
      </c>
      <c r="E20" s="864">
        <v>984</v>
      </c>
      <c r="F20" s="864" t="s">
        <v>199</v>
      </c>
      <c r="G20" s="864" t="s">
        <v>199</v>
      </c>
      <c r="H20" s="863">
        <v>984</v>
      </c>
    </row>
    <row r="21" spans="2:8" ht="20.1" customHeight="1">
      <c r="B21" s="932" t="s">
        <v>768</v>
      </c>
      <c r="C21" s="508" t="s">
        <v>199</v>
      </c>
      <c r="D21" s="489" t="s">
        <v>199</v>
      </c>
      <c r="E21" s="489">
        <v>43</v>
      </c>
      <c r="F21" s="489" t="s">
        <v>199</v>
      </c>
      <c r="G21" s="489" t="s">
        <v>199</v>
      </c>
      <c r="H21" s="859">
        <v>43</v>
      </c>
    </row>
    <row r="22" spans="2:8" ht="20.1" customHeight="1">
      <c r="B22" s="932" t="s">
        <v>767</v>
      </c>
      <c r="C22" s="508" t="s">
        <v>199</v>
      </c>
      <c r="D22" s="489" t="s">
        <v>199</v>
      </c>
      <c r="E22" s="489">
        <v>15</v>
      </c>
      <c r="F22" s="489" t="s">
        <v>199</v>
      </c>
      <c r="G22" s="489" t="s">
        <v>199</v>
      </c>
      <c r="H22" s="859">
        <v>15</v>
      </c>
    </row>
    <row r="23" spans="2:8" ht="20.1" customHeight="1">
      <c r="B23" s="932" t="s">
        <v>766</v>
      </c>
      <c r="C23" s="508" t="s">
        <v>199</v>
      </c>
      <c r="D23" s="489" t="s">
        <v>199</v>
      </c>
      <c r="E23" s="489" t="s">
        <v>199</v>
      </c>
      <c r="F23" s="489" t="s">
        <v>199</v>
      </c>
      <c r="G23" s="489" t="s">
        <v>199</v>
      </c>
      <c r="H23" s="859" t="s">
        <v>199</v>
      </c>
    </row>
    <row r="24" spans="2:8" ht="20.1" customHeight="1">
      <c r="B24" s="932" t="s">
        <v>765</v>
      </c>
      <c r="C24" s="508" t="s">
        <v>199</v>
      </c>
      <c r="D24" s="489" t="s">
        <v>199</v>
      </c>
      <c r="E24" s="489" t="s">
        <v>199</v>
      </c>
      <c r="F24" s="489" t="s">
        <v>199</v>
      </c>
      <c r="G24" s="489" t="s">
        <v>199</v>
      </c>
      <c r="H24" s="859" t="s">
        <v>199</v>
      </c>
    </row>
    <row r="25" spans="2:8" ht="20.1" customHeight="1">
      <c r="B25" s="931" t="s">
        <v>764</v>
      </c>
      <c r="C25" s="506" t="s">
        <v>199</v>
      </c>
      <c r="D25" s="486" t="s">
        <v>199</v>
      </c>
      <c r="E25" s="486">
        <v>-4</v>
      </c>
      <c r="F25" s="486" t="s">
        <v>199</v>
      </c>
      <c r="G25" s="486" t="s">
        <v>199</v>
      </c>
      <c r="H25" s="860">
        <v>-4</v>
      </c>
    </row>
    <row r="26" spans="2:8" ht="20.1" customHeight="1">
      <c r="B26" s="866" t="s">
        <v>769</v>
      </c>
      <c r="C26" s="865" t="s">
        <v>199</v>
      </c>
      <c r="D26" s="864" t="s">
        <v>199</v>
      </c>
      <c r="E26" s="864">
        <v>1038</v>
      </c>
      <c r="F26" s="864" t="s">
        <v>199</v>
      </c>
      <c r="G26" s="864" t="s">
        <v>199</v>
      </c>
      <c r="H26" s="863">
        <v>1038</v>
      </c>
    </row>
    <row r="27" spans="2:8" ht="20.1" customHeight="1">
      <c r="B27" s="932" t="s">
        <v>768</v>
      </c>
      <c r="C27" s="508" t="s">
        <v>199</v>
      </c>
      <c r="D27" s="489" t="s">
        <v>199</v>
      </c>
      <c r="E27" s="489">
        <v>2</v>
      </c>
      <c r="F27" s="489" t="s">
        <v>199</v>
      </c>
      <c r="G27" s="489" t="s">
        <v>199</v>
      </c>
      <c r="H27" s="859">
        <v>2</v>
      </c>
    </row>
    <row r="28" spans="2:8" ht="20.1" customHeight="1">
      <c r="B28" s="932" t="s">
        <v>767</v>
      </c>
      <c r="C28" s="508" t="s">
        <v>199</v>
      </c>
      <c r="D28" s="489" t="s">
        <v>199</v>
      </c>
      <c r="E28" s="489">
        <v>53</v>
      </c>
      <c r="F28" s="489" t="s">
        <v>199</v>
      </c>
      <c r="G28" s="489" t="s">
        <v>199</v>
      </c>
      <c r="H28" s="859">
        <v>53</v>
      </c>
    </row>
    <row r="29" spans="2:8" ht="20.1" customHeight="1">
      <c r="B29" s="932" t="s">
        <v>766</v>
      </c>
      <c r="C29" s="508" t="s">
        <v>199</v>
      </c>
      <c r="D29" s="489" t="s">
        <v>199</v>
      </c>
      <c r="E29" s="489" t="s">
        <v>199</v>
      </c>
      <c r="F29" s="489" t="s">
        <v>199</v>
      </c>
      <c r="G29" s="489" t="s">
        <v>199</v>
      </c>
      <c r="H29" s="859" t="s">
        <v>199</v>
      </c>
    </row>
    <row r="30" spans="2:8" ht="20.1" customHeight="1">
      <c r="B30" s="932" t="s">
        <v>765</v>
      </c>
      <c r="C30" s="508" t="s">
        <v>199</v>
      </c>
      <c r="D30" s="489" t="s">
        <v>199</v>
      </c>
      <c r="E30" s="489" t="s">
        <v>199</v>
      </c>
      <c r="F30" s="489" t="s">
        <v>199</v>
      </c>
      <c r="G30" s="489" t="s">
        <v>199</v>
      </c>
      <c r="H30" s="859" t="s">
        <v>199</v>
      </c>
    </row>
    <row r="31" spans="2:8" ht="20.1" customHeight="1">
      <c r="B31" s="931" t="s">
        <v>764</v>
      </c>
      <c r="C31" s="506" t="s">
        <v>199</v>
      </c>
      <c r="D31" s="486" t="s">
        <v>199</v>
      </c>
      <c r="E31" s="486">
        <v>-5</v>
      </c>
      <c r="F31" s="486" t="s">
        <v>199</v>
      </c>
      <c r="G31" s="486" t="s">
        <v>199</v>
      </c>
      <c r="H31" s="860">
        <v>-5</v>
      </c>
    </row>
    <row r="32" spans="2:8" ht="20.1" customHeight="1">
      <c r="B32" s="843" t="s">
        <v>763</v>
      </c>
      <c r="C32" s="842" t="s">
        <v>199</v>
      </c>
      <c r="D32" s="841" t="s">
        <v>199</v>
      </c>
      <c r="E32" s="841">
        <v>1088</v>
      </c>
      <c r="F32" s="841" t="s">
        <v>199</v>
      </c>
      <c r="G32" s="841" t="s">
        <v>199</v>
      </c>
      <c r="H32" s="840">
        <v>1088</v>
      </c>
    </row>
    <row r="33" spans="2:8" ht="20.1" customHeight="1">
      <c r="B33" s="879" t="s">
        <v>803</v>
      </c>
      <c r="C33" s="852"/>
      <c r="D33" s="852"/>
      <c r="E33" s="852"/>
      <c r="F33" s="852"/>
      <c r="G33" s="852"/>
      <c r="H33" s="852"/>
    </row>
    <row r="34" spans="2:8" ht="20.1" customHeight="1">
      <c r="B34" s="150" t="s">
        <v>776</v>
      </c>
      <c r="C34" s="508" t="s">
        <v>199</v>
      </c>
      <c r="D34" s="489" t="s">
        <v>199</v>
      </c>
      <c r="E34" s="923">
        <v>21</v>
      </c>
      <c r="F34" s="923" t="s">
        <v>199</v>
      </c>
      <c r="G34" s="923" t="s">
        <v>199</v>
      </c>
      <c r="H34" s="859">
        <v>21</v>
      </c>
    </row>
    <row r="35" spans="2:8" ht="20.1" customHeight="1">
      <c r="B35" s="844" t="s">
        <v>775</v>
      </c>
      <c r="C35" s="507" t="s">
        <v>199</v>
      </c>
      <c r="D35" s="672" t="s">
        <v>199</v>
      </c>
      <c r="E35" s="507">
        <v>18</v>
      </c>
      <c r="F35" s="507" t="s">
        <v>199</v>
      </c>
      <c r="G35" s="507" t="s">
        <v>199</v>
      </c>
      <c r="H35" s="928">
        <v>18</v>
      </c>
    </row>
    <row r="36" spans="2:8" ht="20.1" customHeight="1">
      <c r="B36" s="843" t="s">
        <v>774</v>
      </c>
      <c r="C36" s="842" t="s">
        <v>199</v>
      </c>
      <c r="D36" s="841" t="s">
        <v>199</v>
      </c>
      <c r="E36" s="841">
        <v>15</v>
      </c>
      <c r="F36" s="841" t="s">
        <v>199</v>
      </c>
      <c r="G36" s="841" t="s">
        <v>199</v>
      </c>
      <c r="H36" s="840">
        <v>15</v>
      </c>
    </row>
    <row r="37" spans="2:8" ht="20.1" customHeight="1">
      <c r="B37" s="879" t="s">
        <v>802</v>
      </c>
      <c r="C37" s="852"/>
      <c r="D37" s="852"/>
      <c r="E37" s="852"/>
      <c r="F37" s="852"/>
      <c r="G37" s="852"/>
      <c r="H37" s="852"/>
    </row>
    <row r="38" spans="2:8" ht="20.1" customHeight="1">
      <c r="B38" s="150" t="s">
        <v>776</v>
      </c>
      <c r="C38" s="508" t="s">
        <v>199</v>
      </c>
      <c r="D38" s="489" t="s">
        <v>199</v>
      </c>
      <c r="E38" s="923">
        <v>963</v>
      </c>
      <c r="F38" s="923" t="s">
        <v>199</v>
      </c>
      <c r="G38" s="923" t="s">
        <v>199</v>
      </c>
      <c r="H38" s="859">
        <v>963</v>
      </c>
    </row>
    <row r="39" spans="2:8" ht="20.1" customHeight="1">
      <c r="B39" s="844" t="s">
        <v>775</v>
      </c>
      <c r="C39" s="507" t="s">
        <v>199</v>
      </c>
      <c r="D39" s="672" t="s">
        <v>199</v>
      </c>
      <c r="E39" s="507">
        <v>1020</v>
      </c>
      <c r="F39" s="507" t="s">
        <v>199</v>
      </c>
      <c r="G39" s="507" t="s">
        <v>199</v>
      </c>
      <c r="H39" s="930">
        <v>1020</v>
      </c>
    </row>
    <row r="40" spans="2:8" ht="20.1" customHeight="1">
      <c r="B40" s="843" t="s">
        <v>774</v>
      </c>
      <c r="C40" s="842" t="s">
        <v>199</v>
      </c>
      <c r="D40" s="841" t="s">
        <v>199</v>
      </c>
      <c r="E40" s="841">
        <v>1073</v>
      </c>
      <c r="F40" s="841" t="s">
        <v>199</v>
      </c>
      <c r="G40" s="841" t="s">
        <v>199</v>
      </c>
      <c r="H40" s="840">
        <v>1073</v>
      </c>
    </row>
    <row r="41" spans="2:8" ht="20.1" customHeight="1">
      <c r="B41" s="767"/>
      <c r="C41" s="53"/>
      <c r="D41" s="53"/>
      <c r="E41" s="53"/>
      <c r="F41" s="53"/>
      <c r="G41" s="53"/>
      <c r="H41" s="53"/>
    </row>
    <row r="42" spans="2:8" ht="20.1" customHeight="1">
      <c r="B42" s="1396" t="s">
        <v>801</v>
      </c>
      <c r="C42" s="1396"/>
      <c r="D42" s="1396"/>
      <c r="E42" s="1396"/>
      <c r="F42" s="1396"/>
      <c r="G42" s="1396"/>
      <c r="H42" s="1396"/>
    </row>
    <row r="43" spans="2:8" ht="20.1" customHeight="1">
      <c r="B43" s="1396" t="s">
        <v>800</v>
      </c>
      <c r="C43" s="1396"/>
      <c r="D43" s="1396"/>
      <c r="E43" s="1396"/>
      <c r="F43" s="1396"/>
      <c r="G43" s="1396"/>
      <c r="H43" s="1396"/>
    </row>
  </sheetData>
  <mergeCells count="5">
    <mergeCell ref="B2:H2"/>
    <mergeCell ref="B4:H4"/>
    <mergeCell ref="C6:H6"/>
    <mergeCell ref="B42:H42"/>
    <mergeCell ref="B43:H43"/>
  </mergeCells>
  <printOptions/>
  <pageMargins left="0.75" right="0.75" top="1" bottom="1" header="0.5" footer="0.5"/>
  <pageSetup horizontalDpi="600" verticalDpi="600" orientation="portrait" paperSize="9" scale="72"/>
  <drawing r:id="rId1"/>
</worksheet>
</file>

<file path=xl/worksheets/sheet49.xml><?xml version="1.0" encoding="utf-8"?>
<worksheet xmlns="http://schemas.openxmlformats.org/spreadsheetml/2006/main" xmlns:r="http://schemas.openxmlformats.org/officeDocument/2006/relationships">
  <sheetPr>
    <tabColor rgb="FF542C73"/>
  </sheetPr>
  <dimension ref="B2:H139"/>
  <sheetViews>
    <sheetView showGridLines="0" workbookViewId="0" topLeftCell="A1">
      <selection activeCell="B2" sqref="B2:H2"/>
    </sheetView>
  </sheetViews>
  <sheetFormatPr defaultColWidth="10.875" defaultRowHeight="19.5" customHeight="1"/>
  <cols>
    <col min="1" max="1" width="5.50390625" style="9" customWidth="1"/>
    <col min="2" max="2" width="39.375" style="9" customWidth="1"/>
    <col min="3" max="16384" width="10.875" style="9" customWidth="1"/>
  </cols>
  <sheetData>
    <row r="2" spans="2:8" ht="20.1" customHeight="1">
      <c r="B2" s="1392" t="str">
        <f>UPPER("﻿Changes in gas reserves")</f>
        <v>﻿CHANGES IN GAS RESERVES</v>
      </c>
      <c r="C2" s="1392"/>
      <c r="D2" s="1392"/>
      <c r="E2" s="1392"/>
      <c r="F2" s="1392"/>
      <c r="G2" s="1392"/>
      <c r="H2" s="1392"/>
    </row>
    <row r="4" spans="2:8" ht="20.1" customHeight="1">
      <c r="B4" s="875" t="s">
        <v>811</v>
      </c>
      <c r="C4" s="1428" t="s">
        <v>748</v>
      </c>
      <c r="D4" s="1428"/>
      <c r="E4" s="1428"/>
      <c r="F4" s="1428"/>
      <c r="G4" s="1428"/>
      <c r="H4" s="1428"/>
    </row>
    <row r="5" spans="2:8" ht="20.1" customHeight="1">
      <c r="B5" s="862" t="s">
        <v>751</v>
      </c>
      <c r="C5" s="852" t="s">
        <v>720</v>
      </c>
      <c r="D5" s="852" t="s">
        <v>346</v>
      </c>
      <c r="E5" s="852" t="s">
        <v>760</v>
      </c>
      <c r="F5" s="852" t="s">
        <v>716</v>
      </c>
      <c r="G5" s="852" t="s">
        <v>788</v>
      </c>
      <c r="H5" s="852" t="s">
        <v>344</v>
      </c>
    </row>
    <row r="6" spans="2:8" ht="20.1" customHeight="1">
      <c r="B6" s="873" t="s">
        <v>773</v>
      </c>
      <c r="C6" s="865">
        <v>5507</v>
      </c>
      <c r="D6" s="864">
        <v>5529</v>
      </c>
      <c r="E6" s="864">
        <v>2714</v>
      </c>
      <c r="F6" s="864">
        <v>1769</v>
      </c>
      <c r="G6" s="864">
        <v>4098</v>
      </c>
      <c r="H6" s="863">
        <v>19617</v>
      </c>
    </row>
    <row r="7" spans="2:8" ht="20.1" customHeight="1">
      <c r="B7" s="150" t="s">
        <v>768</v>
      </c>
      <c r="C7" s="508">
        <v>73</v>
      </c>
      <c r="D7" s="489">
        <v>-127</v>
      </c>
      <c r="E7" s="489">
        <v>25</v>
      </c>
      <c r="F7" s="489">
        <v>-18</v>
      </c>
      <c r="G7" s="489">
        <v>-165</v>
      </c>
      <c r="H7" s="859">
        <v>-212</v>
      </c>
    </row>
    <row r="8" spans="2:8" ht="20.1" customHeight="1">
      <c r="B8" s="150" t="s">
        <v>767</v>
      </c>
      <c r="C8" s="508">
        <v>55</v>
      </c>
      <c r="D8" s="489">
        <v>61</v>
      </c>
      <c r="E8" s="489">
        <v>382</v>
      </c>
      <c r="F8" s="489">
        <v>399</v>
      </c>
      <c r="G8" s="489" t="s">
        <v>199</v>
      </c>
      <c r="H8" s="859">
        <v>897</v>
      </c>
    </row>
    <row r="9" spans="2:8" ht="20.1" customHeight="1">
      <c r="B9" s="150" t="s">
        <v>766</v>
      </c>
      <c r="C9" s="508">
        <v>58</v>
      </c>
      <c r="D9" s="489" t="s">
        <v>199</v>
      </c>
      <c r="E9" s="489">
        <v>752</v>
      </c>
      <c r="F9" s="489" t="s">
        <v>199</v>
      </c>
      <c r="G9" s="489" t="s">
        <v>199</v>
      </c>
      <c r="H9" s="859">
        <v>810</v>
      </c>
    </row>
    <row r="10" spans="2:8" ht="20.1" customHeight="1">
      <c r="B10" s="150" t="s">
        <v>765</v>
      </c>
      <c r="C10" s="508">
        <v>-13</v>
      </c>
      <c r="D10" s="489" t="s">
        <v>199</v>
      </c>
      <c r="E10" s="489">
        <v>-64</v>
      </c>
      <c r="F10" s="489" t="s">
        <v>199</v>
      </c>
      <c r="G10" s="489" t="s">
        <v>199</v>
      </c>
      <c r="H10" s="859">
        <v>-77</v>
      </c>
    </row>
    <row r="11" spans="2:8" ht="20.1" customHeight="1">
      <c r="B11" s="391" t="s">
        <v>764</v>
      </c>
      <c r="C11" s="506">
        <v>-633</v>
      </c>
      <c r="D11" s="486">
        <v>-217</v>
      </c>
      <c r="E11" s="486">
        <v>-212</v>
      </c>
      <c r="F11" s="486">
        <v>-122</v>
      </c>
      <c r="G11" s="486">
        <v>-467</v>
      </c>
      <c r="H11" s="860">
        <v>-1651</v>
      </c>
    </row>
    <row r="12" spans="2:8" ht="20.1" customHeight="1">
      <c r="B12" s="873" t="s">
        <v>772</v>
      </c>
      <c r="C12" s="865">
        <v>5047</v>
      </c>
      <c r="D12" s="864">
        <v>5246</v>
      </c>
      <c r="E12" s="864">
        <v>3597</v>
      </c>
      <c r="F12" s="864">
        <v>2028</v>
      </c>
      <c r="G12" s="864">
        <v>3466</v>
      </c>
      <c r="H12" s="863">
        <v>19384</v>
      </c>
    </row>
    <row r="13" spans="2:8" ht="20.1" customHeight="1">
      <c r="B13" s="150" t="s">
        <v>768</v>
      </c>
      <c r="C13" s="508">
        <v>271</v>
      </c>
      <c r="D13" s="489">
        <v>346</v>
      </c>
      <c r="E13" s="489">
        <v>415</v>
      </c>
      <c r="F13" s="489">
        <v>-80</v>
      </c>
      <c r="G13" s="489">
        <v>15</v>
      </c>
      <c r="H13" s="859">
        <v>967</v>
      </c>
    </row>
    <row r="14" spans="2:8" ht="20.1" customHeight="1">
      <c r="B14" s="150" t="s">
        <v>767</v>
      </c>
      <c r="C14" s="508">
        <v>193</v>
      </c>
      <c r="D14" s="489" t="s">
        <v>199</v>
      </c>
      <c r="E14" s="489">
        <v>88</v>
      </c>
      <c r="F14" s="489">
        <v>70</v>
      </c>
      <c r="G14" s="489">
        <v>138</v>
      </c>
      <c r="H14" s="859">
        <v>489</v>
      </c>
    </row>
    <row r="15" spans="2:8" ht="20.1" customHeight="1">
      <c r="B15" s="150" t="s">
        <v>766</v>
      </c>
      <c r="C15" s="508">
        <v>111</v>
      </c>
      <c r="D15" s="489" t="s">
        <v>199</v>
      </c>
      <c r="E15" s="489" t="s">
        <v>199</v>
      </c>
      <c r="F15" s="489" t="s">
        <v>199</v>
      </c>
      <c r="G15" s="489">
        <v>51</v>
      </c>
      <c r="H15" s="859">
        <v>162</v>
      </c>
    </row>
    <row r="16" spans="2:8" ht="20.1" customHeight="1">
      <c r="B16" s="150" t="s">
        <v>765</v>
      </c>
      <c r="C16" s="508">
        <v>-43</v>
      </c>
      <c r="D16" s="489">
        <v>-20</v>
      </c>
      <c r="E16" s="489">
        <v>-16</v>
      </c>
      <c r="F16" s="489" t="s">
        <v>199</v>
      </c>
      <c r="G16" s="489">
        <v>-4</v>
      </c>
      <c r="H16" s="859">
        <v>-83</v>
      </c>
    </row>
    <row r="17" spans="2:8" ht="20.1" customHeight="1">
      <c r="B17" s="391" t="s">
        <v>764</v>
      </c>
      <c r="C17" s="506">
        <v>-617</v>
      </c>
      <c r="D17" s="486">
        <v>-258</v>
      </c>
      <c r="E17" s="486">
        <v>-278</v>
      </c>
      <c r="F17" s="486">
        <v>-151</v>
      </c>
      <c r="G17" s="486">
        <v>-472</v>
      </c>
      <c r="H17" s="860">
        <v>-1776</v>
      </c>
    </row>
    <row r="18" spans="2:8" ht="20.1" customHeight="1">
      <c r="B18" s="873" t="s">
        <v>771</v>
      </c>
      <c r="C18" s="865">
        <v>4962</v>
      </c>
      <c r="D18" s="864">
        <v>5314</v>
      </c>
      <c r="E18" s="864">
        <v>3806</v>
      </c>
      <c r="F18" s="864">
        <v>1867</v>
      </c>
      <c r="G18" s="864">
        <v>3194</v>
      </c>
      <c r="H18" s="863">
        <v>19143</v>
      </c>
    </row>
    <row r="19" spans="2:8" ht="20.1" customHeight="1">
      <c r="B19" s="150" t="s">
        <v>768</v>
      </c>
      <c r="C19" s="508">
        <v>358</v>
      </c>
      <c r="D19" s="489">
        <v>-216</v>
      </c>
      <c r="E19" s="489">
        <v>367</v>
      </c>
      <c r="F19" s="489">
        <v>-180</v>
      </c>
      <c r="G19" s="489">
        <v>1</v>
      </c>
      <c r="H19" s="859">
        <v>330</v>
      </c>
    </row>
    <row r="20" spans="2:8" ht="20.1" customHeight="1">
      <c r="B20" s="150" t="s">
        <v>767</v>
      </c>
      <c r="C20" s="508">
        <v>211</v>
      </c>
      <c r="D20" s="489" t="s">
        <v>199</v>
      </c>
      <c r="E20" s="489" t="s">
        <v>199</v>
      </c>
      <c r="F20" s="489" t="s">
        <v>199</v>
      </c>
      <c r="G20" s="489">
        <v>2824</v>
      </c>
      <c r="H20" s="859">
        <v>3035</v>
      </c>
    </row>
    <row r="21" spans="2:8" ht="20.1" customHeight="1">
      <c r="B21" s="150" t="s">
        <v>766</v>
      </c>
      <c r="C21" s="508">
        <v>11</v>
      </c>
      <c r="D21" s="489" t="s">
        <v>199</v>
      </c>
      <c r="E21" s="489">
        <v>7</v>
      </c>
      <c r="F21" s="489" t="s">
        <v>199</v>
      </c>
      <c r="G21" s="489">
        <v>13</v>
      </c>
      <c r="H21" s="859">
        <v>31</v>
      </c>
    </row>
    <row r="22" spans="2:8" ht="20.1" customHeight="1">
      <c r="B22" s="150" t="s">
        <v>765</v>
      </c>
      <c r="C22" s="508" t="s">
        <v>199</v>
      </c>
      <c r="D22" s="489">
        <v>-46</v>
      </c>
      <c r="E22" s="489" t="s">
        <v>199</v>
      </c>
      <c r="F22" s="489" t="s">
        <v>199</v>
      </c>
      <c r="G22" s="489" t="s">
        <v>199</v>
      </c>
      <c r="H22" s="859">
        <v>-46</v>
      </c>
    </row>
    <row r="23" spans="2:8" ht="20.1" customHeight="1">
      <c r="B23" s="391" t="s">
        <v>764</v>
      </c>
      <c r="C23" s="506">
        <v>-528</v>
      </c>
      <c r="D23" s="486">
        <v>-259</v>
      </c>
      <c r="E23" s="486">
        <v>-317</v>
      </c>
      <c r="F23" s="486">
        <v>-169</v>
      </c>
      <c r="G23" s="486">
        <v>-445</v>
      </c>
      <c r="H23" s="860">
        <v>-1718</v>
      </c>
    </row>
    <row r="24" spans="2:8" ht="20.1" customHeight="1">
      <c r="B24" s="873" t="s">
        <v>770</v>
      </c>
      <c r="C24" s="865">
        <v>5014</v>
      </c>
      <c r="D24" s="864">
        <v>4793</v>
      </c>
      <c r="E24" s="864">
        <v>3863</v>
      </c>
      <c r="F24" s="864">
        <v>1518</v>
      </c>
      <c r="G24" s="864">
        <v>5587</v>
      </c>
      <c r="H24" s="863">
        <v>20775</v>
      </c>
    </row>
    <row r="25" spans="2:8" ht="20.1" customHeight="1">
      <c r="B25" s="150" t="s">
        <v>768</v>
      </c>
      <c r="C25" s="508">
        <v>268</v>
      </c>
      <c r="D25" s="489">
        <v>31</v>
      </c>
      <c r="E25" s="489">
        <v>-278</v>
      </c>
      <c r="F25" s="489">
        <v>-132</v>
      </c>
      <c r="G25" s="489">
        <v>15</v>
      </c>
      <c r="H25" s="859">
        <v>-96</v>
      </c>
    </row>
    <row r="26" spans="2:8" ht="20.1" customHeight="1">
      <c r="B26" s="150" t="s">
        <v>767</v>
      </c>
      <c r="C26" s="508">
        <v>216</v>
      </c>
      <c r="D26" s="489">
        <v>127</v>
      </c>
      <c r="E26" s="489">
        <v>478</v>
      </c>
      <c r="F26" s="489">
        <v>6</v>
      </c>
      <c r="G26" s="489">
        <v>195</v>
      </c>
      <c r="H26" s="859">
        <v>1022</v>
      </c>
    </row>
    <row r="27" spans="2:8" ht="20.1" customHeight="1">
      <c r="B27" s="150" t="s">
        <v>766</v>
      </c>
      <c r="C27" s="508">
        <v>138</v>
      </c>
      <c r="D27" s="489" t="s">
        <v>199</v>
      </c>
      <c r="E27" s="489" t="s">
        <v>199</v>
      </c>
      <c r="F27" s="489" t="s">
        <v>199</v>
      </c>
      <c r="G27" s="489" t="s">
        <v>199</v>
      </c>
      <c r="H27" s="859">
        <v>138</v>
      </c>
    </row>
    <row r="28" spans="2:8" ht="20.1" customHeight="1">
      <c r="B28" s="150" t="s">
        <v>765</v>
      </c>
      <c r="C28" s="508">
        <v>-30</v>
      </c>
      <c r="D28" s="489">
        <v>-173</v>
      </c>
      <c r="E28" s="489">
        <v>-35</v>
      </c>
      <c r="F28" s="489" t="s">
        <v>199</v>
      </c>
      <c r="G28" s="489" t="s">
        <v>199</v>
      </c>
      <c r="H28" s="859">
        <v>-238</v>
      </c>
    </row>
    <row r="29" spans="2:8" ht="20.1" customHeight="1">
      <c r="B29" s="391" t="s">
        <v>764</v>
      </c>
      <c r="C29" s="506">
        <v>-462</v>
      </c>
      <c r="D29" s="486">
        <v>-257</v>
      </c>
      <c r="E29" s="486">
        <v>-337</v>
      </c>
      <c r="F29" s="486">
        <v>-75</v>
      </c>
      <c r="G29" s="486">
        <v>-433</v>
      </c>
      <c r="H29" s="860">
        <v>-1564</v>
      </c>
    </row>
    <row r="30" spans="2:8" ht="20.1" customHeight="1">
      <c r="B30" s="866" t="s">
        <v>769</v>
      </c>
      <c r="C30" s="865">
        <v>5144</v>
      </c>
      <c r="D30" s="864">
        <v>4521</v>
      </c>
      <c r="E30" s="864">
        <v>3691</v>
      </c>
      <c r="F30" s="864">
        <v>1317</v>
      </c>
      <c r="G30" s="864">
        <v>5364</v>
      </c>
      <c r="H30" s="863">
        <v>20037</v>
      </c>
    </row>
    <row r="31" spans="2:8" ht="18" customHeight="1">
      <c r="B31" s="150" t="s">
        <v>768</v>
      </c>
      <c r="C31" s="508">
        <v>-6</v>
      </c>
      <c r="D31" s="489">
        <v>-887</v>
      </c>
      <c r="E31" s="489">
        <v>199</v>
      </c>
      <c r="F31" s="489">
        <v>29</v>
      </c>
      <c r="G31" s="489">
        <v>-186</v>
      </c>
      <c r="H31" s="859">
        <v>-851</v>
      </c>
    </row>
    <row r="32" spans="2:8" ht="20.1" customHeight="1">
      <c r="B32" s="150" t="s">
        <v>767</v>
      </c>
      <c r="C32" s="508">
        <v>27</v>
      </c>
      <c r="D32" s="489">
        <v>12</v>
      </c>
      <c r="E32" s="489">
        <v>336</v>
      </c>
      <c r="F32" s="489" t="s">
        <v>199</v>
      </c>
      <c r="G32" s="489">
        <v>1074</v>
      </c>
      <c r="H32" s="859">
        <v>1449</v>
      </c>
    </row>
    <row r="33" spans="2:8" ht="20.1" customHeight="1">
      <c r="B33" s="150" t="s">
        <v>766</v>
      </c>
      <c r="C33" s="508">
        <v>1</v>
      </c>
      <c r="D33" s="489" t="s">
        <v>199</v>
      </c>
      <c r="E33" s="489" t="s">
        <v>199</v>
      </c>
      <c r="F33" s="489" t="s">
        <v>199</v>
      </c>
      <c r="G33" s="489">
        <v>506</v>
      </c>
      <c r="H33" s="859">
        <v>507</v>
      </c>
    </row>
    <row r="34" spans="2:8" ht="20.1" customHeight="1">
      <c r="B34" s="150" t="s">
        <v>765</v>
      </c>
      <c r="C34" s="508">
        <v>-13</v>
      </c>
      <c r="D34" s="489" t="s">
        <v>199</v>
      </c>
      <c r="E34" s="489">
        <v>-243</v>
      </c>
      <c r="F34" s="489" t="s">
        <v>199</v>
      </c>
      <c r="G34" s="489" t="s">
        <v>199</v>
      </c>
      <c r="H34" s="859">
        <v>-256</v>
      </c>
    </row>
    <row r="35" spans="2:8" ht="20.1" customHeight="1">
      <c r="B35" s="391" t="s">
        <v>764</v>
      </c>
      <c r="C35" s="506">
        <v>-450</v>
      </c>
      <c r="D35" s="486">
        <v>-248</v>
      </c>
      <c r="E35" s="486">
        <v>-320</v>
      </c>
      <c r="F35" s="486">
        <v>-68</v>
      </c>
      <c r="G35" s="486">
        <v>-458</v>
      </c>
      <c r="H35" s="860">
        <v>-1544</v>
      </c>
    </row>
    <row r="36" spans="2:8" ht="20.1" customHeight="1">
      <c r="B36" s="843" t="s">
        <v>763</v>
      </c>
      <c r="C36" s="792">
        <v>4703</v>
      </c>
      <c r="D36" s="791">
        <v>3398</v>
      </c>
      <c r="E36" s="791">
        <v>3663</v>
      </c>
      <c r="F36" s="791">
        <v>1278</v>
      </c>
      <c r="G36" s="791">
        <v>6300</v>
      </c>
      <c r="H36" s="876">
        <v>19342</v>
      </c>
    </row>
    <row r="37" spans="2:8" ht="30.75" customHeight="1">
      <c r="B37" s="1432" t="s">
        <v>779</v>
      </c>
      <c r="C37" s="1433"/>
      <c r="D37" s="785"/>
      <c r="E37" s="785"/>
      <c r="F37" s="785"/>
      <c r="G37" s="785"/>
      <c r="H37" s="785"/>
    </row>
    <row r="38" spans="2:8" ht="20.1" customHeight="1">
      <c r="B38" s="150" t="s">
        <v>778</v>
      </c>
      <c r="C38" s="508">
        <v>73</v>
      </c>
      <c r="D38" s="489">
        <v>60</v>
      </c>
      <c r="E38" s="923" t="s">
        <v>199</v>
      </c>
      <c r="F38" s="923" t="s">
        <v>199</v>
      </c>
      <c r="G38" s="923" t="s">
        <v>199</v>
      </c>
      <c r="H38" s="859">
        <v>133</v>
      </c>
    </row>
    <row r="39" spans="2:8" ht="20.1" customHeight="1">
      <c r="B39" s="150" t="s">
        <v>777</v>
      </c>
      <c r="C39" s="508">
        <v>83</v>
      </c>
      <c r="D39" s="489">
        <v>67</v>
      </c>
      <c r="E39" s="923" t="s">
        <v>199</v>
      </c>
      <c r="F39" s="923" t="s">
        <v>199</v>
      </c>
      <c r="G39" s="923" t="s">
        <v>199</v>
      </c>
      <c r="H39" s="859">
        <v>150</v>
      </c>
    </row>
    <row r="40" spans="2:8" ht="20.1" customHeight="1">
      <c r="B40" s="150" t="s">
        <v>776</v>
      </c>
      <c r="C40" s="507" t="s">
        <v>199</v>
      </c>
      <c r="D40" s="507">
        <v>62</v>
      </c>
      <c r="E40" s="507" t="s">
        <v>199</v>
      </c>
      <c r="F40" s="507" t="s">
        <v>199</v>
      </c>
      <c r="G40" s="507" t="s">
        <v>199</v>
      </c>
      <c r="H40" s="859">
        <v>62</v>
      </c>
    </row>
    <row r="41" spans="2:8" ht="20.1" customHeight="1">
      <c r="B41" s="844" t="s">
        <v>775</v>
      </c>
      <c r="C41" s="507" t="s">
        <v>199</v>
      </c>
      <c r="D41" s="672">
        <v>57</v>
      </c>
      <c r="E41" s="507" t="s">
        <v>199</v>
      </c>
      <c r="F41" s="507" t="s">
        <v>199</v>
      </c>
      <c r="G41" s="507" t="s">
        <v>199</v>
      </c>
      <c r="H41" s="928">
        <v>57</v>
      </c>
    </row>
    <row r="42" spans="2:8" ht="20.1" customHeight="1">
      <c r="B42" s="945" t="s">
        <v>774</v>
      </c>
      <c r="C42" s="842" t="s">
        <v>199</v>
      </c>
      <c r="D42" s="841">
        <v>87</v>
      </c>
      <c r="E42" s="841" t="s">
        <v>199</v>
      </c>
      <c r="F42" s="841" t="s">
        <v>199</v>
      </c>
      <c r="G42" s="841" t="s">
        <v>199</v>
      </c>
      <c r="H42" s="876">
        <v>87</v>
      </c>
    </row>
    <row r="44" spans="2:8" ht="20.1" customHeight="1">
      <c r="B44" s="875" t="s">
        <v>811</v>
      </c>
      <c r="C44" s="1428" t="s">
        <v>747</v>
      </c>
      <c r="D44" s="1428"/>
      <c r="E44" s="1428"/>
      <c r="F44" s="1428"/>
      <c r="G44" s="1428"/>
      <c r="H44" s="1428"/>
    </row>
    <row r="45" spans="2:8" ht="20.1" customHeight="1">
      <c r="B45" s="862" t="s">
        <v>751</v>
      </c>
      <c r="C45" s="852" t="s">
        <v>720</v>
      </c>
      <c r="D45" s="852" t="s">
        <v>346</v>
      </c>
      <c r="E45" s="852" t="s">
        <v>760</v>
      </c>
      <c r="F45" s="852" t="s">
        <v>716</v>
      </c>
      <c r="G45" s="852" t="s">
        <v>788</v>
      </c>
      <c r="H45" s="852" t="s">
        <v>344</v>
      </c>
    </row>
    <row r="46" spans="2:8" ht="20.1" customHeight="1">
      <c r="B46" s="873" t="s">
        <v>773</v>
      </c>
      <c r="C46" s="944" t="s">
        <v>199</v>
      </c>
      <c r="D46" s="943">
        <v>215</v>
      </c>
      <c r="E46" s="943">
        <v>110</v>
      </c>
      <c r="F46" s="943">
        <v>6276</v>
      </c>
      <c r="G46" s="943" t="s">
        <v>199</v>
      </c>
      <c r="H46" s="942">
        <v>6601</v>
      </c>
    </row>
    <row r="47" spans="2:8" ht="20.1" customHeight="1">
      <c r="B47" s="150" t="s">
        <v>768</v>
      </c>
      <c r="C47" s="508" t="s">
        <v>199</v>
      </c>
      <c r="D47" s="489">
        <v>127</v>
      </c>
      <c r="E47" s="489">
        <v>-13</v>
      </c>
      <c r="F47" s="489">
        <v>363</v>
      </c>
      <c r="G47" s="489" t="s">
        <v>199</v>
      </c>
      <c r="H47" s="859">
        <v>477</v>
      </c>
    </row>
    <row r="48" spans="2:8" ht="20.1" customHeight="1">
      <c r="B48" s="150" t="s">
        <v>767</v>
      </c>
      <c r="C48" s="508" t="s">
        <v>199</v>
      </c>
      <c r="D48" s="489" t="s">
        <v>199</v>
      </c>
      <c r="E48" s="489" t="s">
        <v>199</v>
      </c>
      <c r="F48" s="489" t="s">
        <v>199</v>
      </c>
      <c r="G48" s="489" t="s">
        <v>199</v>
      </c>
      <c r="H48" s="859" t="s">
        <v>199</v>
      </c>
    </row>
    <row r="49" spans="2:8" ht="20.1" customHeight="1">
      <c r="B49" s="150" t="s">
        <v>766</v>
      </c>
      <c r="C49" s="508" t="s">
        <v>199</v>
      </c>
      <c r="D49" s="489" t="s">
        <v>199</v>
      </c>
      <c r="E49" s="489" t="s">
        <v>199</v>
      </c>
      <c r="F49" s="489" t="s">
        <v>199</v>
      </c>
      <c r="G49" s="489" t="s">
        <v>199</v>
      </c>
      <c r="H49" s="859" t="s">
        <v>199</v>
      </c>
    </row>
    <row r="50" spans="2:8" ht="20.1" customHeight="1">
      <c r="B50" s="150" t="s">
        <v>765</v>
      </c>
      <c r="C50" s="508" t="s">
        <v>199</v>
      </c>
      <c r="D50" s="489" t="s">
        <v>199</v>
      </c>
      <c r="E50" s="489" t="s">
        <v>199</v>
      </c>
      <c r="F50" s="489" t="s">
        <v>199</v>
      </c>
      <c r="G50" s="489" t="s">
        <v>199</v>
      </c>
      <c r="H50" s="859" t="s">
        <v>199</v>
      </c>
    </row>
    <row r="51" spans="2:8" ht="20.1" customHeight="1">
      <c r="B51" s="391" t="s">
        <v>764</v>
      </c>
      <c r="C51" s="506" t="s">
        <v>199</v>
      </c>
      <c r="D51" s="486">
        <v>-1</v>
      </c>
      <c r="E51" s="486">
        <v>-2</v>
      </c>
      <c r="F51" s="486">
        <v>-141</v>
      </c>
      <c r="G51" s="486" t="s">
        <v>199</v>
      </c>
      <c r="H51" s="860">
        <v>-144</v>
      </c>
    </row>
    <row r="52" spans="2:8" ht="20.1" customHeight="1">
      <c r="B52" s="873" t="s">
        <v>772</v>
      </c>
      <c r="C52" s="944" t="s">
        <v>199</v>
      </c>
      <c r="D52" s="943">
        <v>341</v>
      </c>
      <c r="E52" s="943">
        <v>95</v>
      </c>
      <c r="F52" s="943">
        <v>6498</v>
      </c>
      <c r="G52" s="943" t="s">
        <v>199</v>
      </c>
      <c r="H52" s="942">
        <v>6934</v>
      </c>
    </row>
    <row r="53" spans="2:8" ht="20.1" customHeight="1">
      <c r="B53" s="150" t="s">
        <v>768</v>
      </c>
      <c r="C53" s="508" t="s">
        <v>199</v>
      </c>
      <c r="D53" s="489">
        <v>50</v>
      </c>
      <c r="E53" s="489">
        <v>-2</v>
      </c>
      <c r="F53" s="489">
        <v>-52</v>
      </c>
      <c r="G53" s="489" t="s">
        <v>199</v>
      </c>
      <c r="H53" s="859">
        <v>-4</v>
      </c>
    </row>
    <row r="54" spans="2:8" ht="20.1" customHeight="1">
      <c r="B54" s="150" t="s">
        <v>767</v>
      </c>
      <c r="C54" s="508" t="s">
        <v>199</v>
      </c>
      <c r="D54" s="489" t="s">
        <v>199</v>
      </c>
      <c r="E54" s="489" t="s">
        <v>199</v>
      </c>
      <c r="F54" s="489" t="s">
        <v>199</v>
      </c>
      <c r="G54" s="489" t="s">
        <v>199</v>
      </c>
      <c r="H54" s="859" t="s">
        <v>199</v>
      </c>
    </row>
    <row r="55" spans="2:8" ht="20.1" customHeight="1">
      <c r="B55" s="150" t="s">
        <v>766</v>
      </c>
      <c r="C55" s="508" t="s">
        <v>199</v>
      </c>
      <c r="D55" s="489" t="s">
        <v>199</v>
      </c>
      <c r="E55" s="489" t="s">
        <v>199</v>
      </c>
      <c r="F55" s="489" t="s">
        <v>199</v>
      </c>
      <c r="G55" s="489" t="s">
        <v>199</v>
      </c>
      <c r="H55" s="859" t="s">
        <v>199</v>
      </c>
    </row>
    <row r="56" spans="2:8" ht="20.1" customHeight="1">
      <c r="B56" s="150" t="s">
        <v>765</v>
      </c>
      <c r="C56" s="508" t="s">
        <v>199</v>
      </c>
      <c r="D56" s="489" t="s">
        <v>199</v>
      </c>
      <c r="E56" s="489" t="s">
        <v>199</v>
      </c>
      <c r="F56" s="489" t="s">
        <v>199</v>
      </c>
      <c r="G56" s="489" t="s">
        <v>199</v>
      </c>
      <c r="H56" s="859" t="s">
        <v>199</v>
      </c>
    </row>
    <row r="57" spans="2:8" ht="20.1" customHeight="1">
      <c r="B57" s="391" t="s">
        <v>764</v>
      </c>
      <c r="C57" s="506" t="s">
        <v>199</v>
      </c>
      <c r="D57" s="486">
        <v>-1</v>
      </c>
      <c r="E57" s="486">
        <v>-2</v>
      </c>
      <c r="F57" s="486">
        <v>-282</v>
      </c>
      <c r="G57" s="486" t="s">
        <v>199</v>
      </c>
      <c r="H57" s="860">
        <v>-285</v>
      </c>
    </row>
    <row r="58" spans="2:8" ht="20.1" customHeight="1">
      <c r="B58" s="873" t="s">
        <v>771</v>
      </c>
      <c r="C58" s="944" t="s">
        <v>199</v>
      </c>
      <c r="D58" s="943">
        <v>390</v>
      </c>
      <c r="E58" s="943">
        <v>91</v>
      </c>
      <c r="F58" s="943">
        <v>6164</v>
      </c>
      <c r="G58" s="943" t="s">
        <v>199</v>
      </c>
      <c r="H58" s="942">
        <v>6645</v>
      </c>
    </row>
    <row r="59" spans="2:8" ht="20.1" customHeight="1">
      <c r="B59" s="150" t="s">
        <v>768</v>
      </c>
      <c r="C59" s="508" t="s">
        <v>199</v>
      </c>
      <c r="D59" s="489">
        <v>-16</v>
      </c>
      <c r="E59" s="489">
        <v>-10</v>
      </c>
      <c r="F59" s="489">
        <v>-31</v>
      </c>
      <c r="G59" s="489" t="s">
        <v>199</v>
      </c>
      <c r="H59" s="859">
        <v>-57</v>
      </c>
    </row>
    <row r="60" spans="2:8" ht="20.1" customHeight="1">
      <c r="B60" s="150" t="s">
        <v>767</v>
      </c>
      <c r="C60" s="508" t="s">
        <v>199</v>
      </c>
      <c r="D60" s="489" t="s">
        <v>199</v>
      </c>
      <c r="E60" s="489" t="s">
        <v>199</v>
      </c>
      <c r="F60" s="489" t="s">
        <v>199</v>
      </c>
      <c r="G60" s="489" t="s">
        <v>199</v>
      </c>
      <c r="H60" s="859" t="s">
        <v>199</v>
      </c>
    </row>
    <row r="61" spans="2:8" ht="20.1" customHeight="1">
      <c r="B61" s="150" t="s">
        <v>766</v>
      </c>
      <c r="C61" s="508" t="s">
        <v>199</v>
      </c>
      <c r="D61" s="489" t="s">
        <v>199</v>
      </c>
      <c r="E61" s="489" t="s">
        <v>199</v>
      </c>
      <c r="F61" s="489" t="s">
        <v>199</v>
      </c>
      <c r="G61" s="489">
        <v>3865</v>
      </c>
      <c r="H61" s="859">
        <v>3865</v>
      </c>
    </row>
    <row r="62" spans="2:8" ht="20.1" customHeight="1">
      <c r="B62" s="150" t="s">
        <v>765</v>
      </c>
      <c r="C62" s="508" t="s">
        <v>199</v>
      </c>
      <c r="D62" s="489">
        <v>-10</v>
      </c>
      <c r="E62" s="489" t="s">
        <v>199</v>
      </c>
      <c r="F62" s="489" t="s">
        <v>199</v>
      </c>
      <c r="G62" s="489" t="s">
        <v>199</v>
      </c>
      <c r="H62" s="859">
        <v>-10</v>
      </c>
    </row>
    <row r="63" spans="2:8" ht="20.1" customHeight="1">
      <c r="B63" s="391" t="s">
        <v>764</v>
      </c>
      <c r="C63" s="506" t="s">
        <v>199</v>
      </c>
      <c r="D63" s="486">
        <v>-1</v>
      </c>
      <c r="E63" s="486">
        <v>-2</v>
      </c>
      <c r="F63" s="486">
        <v>-331</v>
      </c>
      <c r="G63" s="486">
        <v>-167</v>
      </c>
      <c r="H63" s="860">
        <v>-501</v>
      </c>
    </row>
    <row r="64" spans="2:8" ht="20.1" customHeight="1">
      <c r="B64" s="873" t="s">
        <v>770</v>
      </c>
      <c r="C64" s="944" t="s">
        <v>199</v>
      </c>
      <c r="D64" s="943">
        <v>363</v>
      </c>
      <c r="E64" s="943">
        <v>79</v>
      </c>
      <c r="F64" s="943">
        <v>5802</v>
      </c>
      <c r="G64" s="943">
        <v>3698</v>
      </c>
      <c r="H64" s="942">
        <v>9942</v>
      </c>
    </row>
    <row r="65" spans="2:8" ht="20.1" customHeight="1">
      <c r="B65" s="150" t="s">
        <v>768</v>
      </c>
      <c r="C65" s="508" t="s">
        <v>199</v>
      </c>
      <c r="D65" s="489">
        <v>-21</v>
      </c>
      <c r="E65" s="489">
        <v>5</v>
      </c>
      <c r="F65" s="489">
        <v>-4</v>
      </c>
      <c r="G65" s="489">
        <v>366</v>
      </c>
      <c r="H65" s="859">
        <v>346</v>
      </c>
    </row>
    <row r="66" spans="2:8" ht="20.1" customHeight="1">
      <c r="B66" s="150" t="s">
        <v>767</v>
      </c>
      <c r="C66" s="508" t="s">
        <v>199</v>
      </c>
      <c r="D66" s="489" t="s">
        <v>199</v>
      </c>
      <c r="E66" s="489" t="s">
        <v>199</v>
      </c>
      <c r="F66" s="489" t="s">
        <v>199</v>
      </c>
      <c r="G66" s="489">
        <v>578</v>
      </c>
      <c r="H66" s="859">
        <v>578</v>
      </c>
    </row>
    <row r="67" spans="2:8" ht="20.1" customHeight="1">
      <c r="B67" s="150" t="s">
        <v>766</v>
      </c>
      <c r="C67" s="508" t="s">
        <v>199</v>
      </c>
      <c r="D67" s="489" t="s">
        <v>199</v>
      </c>
      <c r="E67" s="489" t="s">
        <v>199</v>
      </c>
      <c r="F67" s="489" t="s">
        <v>199</v>
      </c>
      <c r="G67" s="489">
        <v>568</v>
      </c>
      <c r="H67" s="859">
        <v>568</v>
      </c>
    </row>
    <row r="68" spans="2:8" ht="20.1" customHeight="1">
      <c r="B68" s="150" t="s">
        <v>765</v>
      </c>
      <c r="C68" s="508" t="s">
        <v>199</v>
      </c>
      <c r="D68" s="489" t="s">
        <v>199</v>
      </c>
      <c r="E68" s="489" t="s">
        <v>199</v>
      </c>
      <c r="F68" s="489" t="s">
        <v>199</v>
      </c>
      <c r="G68" s="489" t="s">
        <v>199</v>
      </c>
      <c r="H68" s="859" t="s">
        <v>199</v>
      </c>
    </row>
    <row r="69" spans="2:8" ht="20.1" customHeight="1">
      <c r="B69" s="391" t="s">
        <v>764</v>
      </c>
      <c r="C69" s="506" t="s">
        <v>199</v>
      </c>
      <c r="D69" s="486">
        <v>-1</v>
      </c>
      <c r="E69" s="486">
        <v>-2</v>
      </c>
      <c r="F69" s="486">
        <v>-287</v>
      </c>
      <c r="G69" s="486">
        <v>-304</v>
      </c>
      <c r="H69" s="860">
        <v>-594</v>
      </c>
    </row>
    <row r="70" spans="2:8" ht="20.1" customHeight="1">
      <c r="B70" s="504" t="s">
        <v>769</v>
      </c>
      <c r="C70" s="865" t="s">
        <v>199</v>
      </c>
      <c r="D70" s="864">
        <v>341</v>
      </c>
      <c r="E70" s="864">
        <v>82</v>
      </c>
      <c r="F70" s="864">
        <v>5511</v>
      </c>
      <c r="G70" s="864">
        <v>4906</v>
      </c>
      <c r="H70" s="863">
        <v>10840</v>
      </c>
    </row>
    <row r="71" spans="2:8" ht="20.1" customHeight="1">
      <c r="B71" s="150" t="s">
        <v>768</v>
      </c>
      <c r="C71" s="508" t="s">
        <v>199</v>
      </c>
      <c r="D71" s="489">
        <v>8</v>
      </c>
      <c r="E71" s="489">
        <v>-18</v>
      </c>
      <c r="F71" s="489">
        <v>16</v>
      </c>
      <c r="G71" s="489">
        <v>191</v>
      </c>
      <c r="H71" s="859">
        <v>197</v>
      </c>
    </row>
    <row r="72" spans="2:8" ht="20.1" customHeight="1">
      <c r="B72" s="150" t="s">
        <v>767</v>
      </c>
      <c r="C72" s="508" t="s">
        <v>199</v>
      </c>
      <c r="D72" s="489" t="s">
        <v>199</v>
      </c>
      <c r="E72" s="489" t="s">
        <v>199</v>
      </c>
      <c r="F72" s="489">
        <v>77</v>
      </c>
      <c r="G72" s="489">
        <v>3209</v>
      </c>
      <c r="H72" s="859">
        <v>3286</v>
      </c>
    </row>
    <row r="73" spans="2:8" ht="20.1" customHeight="1">
      <c r="B73" s="150" t="s">
        <v>766</v>
      </c>
      <c r="C73" s="508" t="s">
        <v>199</v>
      </c>
      <c r="D73" s="489" t="s">
        <v>199</v>
      </c>
      <c r="E73" s="489" t="s">
        <v>199</v>
      </c>
      <c r="F73" s="489" t="s">
        <v>199</v>
      </c>
      <c r="G73" s="489">
        <v>553</v>
      </c>
      <c r="H73" s="859">
        <v>553</v>
      </c>
    </row>
    <row r="74" spans="2:8" ht="20.1" customHeight="1">
      <c r="B74" s="150" t="s">
        <v>765</v>
      </c>
      <c r="C74" s="508" t="s">
        <v>199</v>
      </c>
      <c r="D74" s="489" t="s">
        <v>199</v>
      </c>
      <c r="E74" s="489" t="s">
        <v>199</v>
      </c>
      <c r="F74" s="489" t="s">
        <v>199</v>
      </c>
      <c r="G74" s="489">
        <v>-485</v>
      </c>
      <c r="H74" s="859">
        <v>-485</v>
      </c>
    </row>
    <row r="75" spans="2:8" ht="20.1" customHeight="1">
      <c r="B75" s="391" t="s">
        <v>764</v>
      </c>
      <c r="C75" s="506" t="s">
        <v>199</v>
      </c>
      <c r="D75" s="486">
        <v>-6</v>
      </c>
      <c r="E75" s="486">
        <v>-2</v>
      </c>
      <c r="F75" s="486">
        <v>-354</v>
      </c>
      <c r="G75" s="486">
        <v>-345</v>
      </c>
      <c r="H75" s="860">
        <v>-707</v>
      </c>
    </row>
    <row r="76" spans="2:8" ht="20.1" customHeight="1">
      <c r="B76" s="793" t="s">
        <v>763</v>
      </c>
      <c r="C76" s="842" t="s">
        <v>199</v>
      </c>
      <c r="D76" s="841">
        <v>343</v>
      </c>
      <c r="E76" s="841">
        <v>62</v>
      </c>
      <c r="F76" s="841">
        <v>5250</v>
      </c>
      <c r="G76" s="841">
        <v>8029</v>
      </c>
      <c r="H76" s="840">
        <v>13684</v>
      </c>
    </row>
    <row r="78" spans="2:8" ht="20.1" customHeight="1">
      <c r="B78" s="875" t="s">
        <v>810</v>
      </c>
      <c r="C78" s="1428" t="s">
        <v>790</v>
      </c>
      <c r="D78" s="1428"/>
      <c r="E78" s="1428"/>
      <c r="F78" s="1428"/>
      <c r="G78" s="1428"/>
      <c r="H78" s="1428"/>
    </row>
    <row r="79" spans="2:8" ht="20.1" customHeight="1">
      <c r="B79" s="852"/>
      <c r="C79" s="852" t="s">
        <v>720</v>
      </c>
      <c r="D79" s="852" t="s">
        <v>346</v>
      </c>
      <c r="E79" s="852" t="s">
        <v>760</v>
      </c>
      <c r="F79" s="852" t="s">
        <v>716</v>
      </c>
      <c r="G79" s="852" t="s">
        <v>788</v>
      </c>
      <c r="H79" s="852" t="s">
        <v>344</v>
      </c>
    </row>
    <row r="80" spans="2:8" ht="20.1" customHeight="1">
      <c r="B80" s="909" t="s">
        <v>787</v>
      </c>
      <c r="C80" s="874"/>
      <c r="D80" s="874"/>
      <c r="E80" s="874"/>
      <c r="F80" s="874"/>
      <c r="G80" s="874"/>
      <c r="H80" s="874"/>
    </row>
    <row r="81" spans="2:8" ht="20.1" customHeight="1">
      <c r="B81" s="509" t="s">
        <v>809</v>
      </c>
      <c r="C81" s="865">
        <v>5507</v>
      </c>
      <c r="D81" s="864">
        <v>5744</v>
      </c>
      <c r="E81" s="864">
        <v>2824</v>
      </c>
      <c r="F81" s="864">
        <v>8045</v>
      </c>
      <c r="G81" s="864">
        <v>4098</v>
      </c>
      <c r="H81" s="863">
        <v>26218</v>
      </c>
    </row>
    <row r="82" spans="2:8" ht="20.1" customHeight="1">
      <c r="B82" s="150" t="s">
        <v>748</v>
      </c>
      <c r="C82" s="508">
        <v>5507</v>
      </c>
      <c r="D82" s="489">
        <v>5529</v>
      </c>
      <c r="E82" s="489">
        <v>2714</v>
      </c>
      <c r="F82" s="489">
        <v>1769</v>
      </c>
      <c r="G82" s="489">
        <v>4098</v>
      </c>
      <c r="H82" s="859">
        <v>19617</v>
      </c>
    </row>
    <row r="83" spans="2:8" ht="20.1" customHeight="1">
      <c r="B83" s="391" t="s">
        <v>747</v>
      </c>
      <c r="C83" s="506" t="s">
        <v>199</v>
      </c>
      <c r="D83" s="486">
        <v>215</v>
      </c>
      <c r="E83" s="486">
        <v>110</v>
      </c>
      <c r="F83" s="486">
        <v>6276</v>
      </c>
      <c r="G83" s="486" t="s">
        <v>199</v>
      </c>
      <c r="H83" s="860">
        <v>6601</v>
      </c>
    </row>
    <row r="84" spans="2:8" ht="20.1" customHeight="1">
      <c r="B84" s="873" t="s">
        <v>808</v>
      </c>
      <c r="C84" s="865">
        <v>3989</v>
      </c>
      <c r="D84" s="864">
        <v>2292</v>
      </c>
      <c r="E84" s="864">
        <v>1849</v>
      </c>
      <c r="F84" s="864">
        <v>2893</v>
      </c>
      <c r="G84" s="864">
        <v>2440</v>
      </c>
      <c r="H84" s="863">
        <v>13463</v>
      </c>
    </row>
    <row r="85" spans="2:8" ht="20.1" customHeight="1">
      <c r="B85" s="150" t="s">
        <v>748</v>
      </c>
      <c r="C85" s="508">
        <v>3989</v>
      </c>
      <c r="D85" s="489">
        <v>2280</v>
      </c>
      <c r="E85" s="489">
        <v>1807</v>
      </c>
      <c r="F85" s="489">
        <v>1766</v>
      </c>
      <c r="G85" s="489">
        <v>2440</v>
      </c>
      <c r="H85" s="859">
        <v>12282</v>
      </c>
    </row>
    <row r="86" spans="2:8" ht="20.1" customHeight="1">
      <c r="B86" s="391" t="s">
        <v>747</v>
      </c>
      <c r="C86" s="506" t="s">
        <v>199</v>
      </c>
      <c r="D86" s="486">
        <v>12</v>
      </c>
      <c r="E86" s="486">
        <v>42</v>
      </c>
      <c r="F86" s="486">
        <v>1127</v>
      </c>
      <c r="G86" s="486" t="s">
        <v>199</v>
      </c>
      <c r="H86" s="860">
        <v>1181</v>
      </c>
    </row>
    <row r="87" spans="2:8" ht="20.1" customHeight="1">
      <c r="B87" s="873" t="s">
        <v>807</v>
      </c>
      <c r="C87" s="865">
        <v>1518</v>
      </c>
      <c r="D87" s="864">
        <v>3452</v>
      </c>
      <c r="E87" s="864">
        <v>975</v>
      </c>
      <c r="F87" s="864">
        <v>5152</v>
      </c>
      <c r="G87" s="864">
        <v>1658</v>
      </c>
      <c r="H87" s="863">
        <v>12755</v>
      </c>
    </row>
    <row r="88" spans="2:8" ht="20.1" customHeight="1">
      <c r="B88" s="150" t="s">
        <v>748</v>
      </c>
      <c r="C88" s="508">
        <v>1518</v>
      </c>
      <c r="D88" s="489">
        <v>3249</v>
      </c>
      <c r="E88" s="489">
        <v>907</v>
      </c>
      <c r="F88" s="489">
        <v>3</v>
      </c>
      <c r="G88" s="489">
        <v>1658</v>
      </c>
      <c r="H88" s="859">
        <v>7335</v>
      </c>
    </row>
    <row r="89" spans="2:8" ht="20.1" customHeight="1">
      <c r="B89" s="941" t="s">
        <v>747</v>
      </c>
      <c r="C89" s="940" t="s">
        <v>199</v>
      </c>
      <c r="D89" s="939">
        <v>203</v>
      </c>
      <c r="E89" s="939">
        <v>68</v>
      </c>
      <c r="F89" s="939">
        <v>5149</v>
      </c>
      <c r="G89" s="939" t="s">
        <v>199</v>
      </c>
      <c r="H89" s="938">
        <v>5420</v>
      </c>
    </row>
    <row r="90" spans="2:8" ht="20.1" customHeight="1">
      <c r="B90" s="832" t="s">
        <v>756</v>
      </c>
      <c r="C90" s="874"/>
      <c r="D90" s="874"/>
      <c r="E90" s="874"/>
      <c r="F90" s="874"/>
      <c r="G90" s="874"/>
      <c r="H90" s="874"/>
    </row>
    <row r="91" spans="2:8" ht="20.1" customHeight="1">
      <c r="B91" s="509" t="s">
        <v>751</v>
      </c>
      <c r="C91" s="865">
        <v>5047</v>
      </c>
      <c r="D91" s="864">
        <v>5587</v>
      </c>
      <c r="E91" s="864">
        <v>3692</v>
      </c>
      <c r="F91" s="864">
        <v>8526</v>
      </c>
      <c r="G91" s="864">
        <v>3466</v>
      </c>
      <c r="H91" s="863">
        <v>26318</v>
      </c>
    </row>
    <row r="92" spans="2:8" ht="20.1" customHeight="1">
      <c r="B92" s="150" t="s">
        <v>748</v>
      </c>
      <c r="C92" s="508">
        <v>5047</v>
      </c>
      <c r="D92" s="489">
        <v>5246</v>
      </c>
      <c r="E92" s="489">
        <v>3597</v>
      </c>
      <c r="F92" s="489">
        <v>2028</v>
      </c>
      <c r="G92" s="489">
        <v>3466</v>
      </c>
      <c r="H92" s="859">
        <v>19384</v>
      </c>
    </row>
    <row r="93" spans="2:8" ht="20.1" customHeight="1">
      <c r="B93" s="391" t="s">
        <v>747</v>
      </c>
      <c r="C93" s="506" t="s">
        <v>199</v>
      </c>
      <c r="D93" s="486">
        <v>341</v>
      </c>
      <c r="E93" s="486">
        <v>95</v>
      </c>
      <c r="F93" s="486">
        <v>6498</v>
      </c>
      <c r="G93" s="486" t="s">
        <v>199</v>
      </c>
      <c r="H93" s="860">
        <v>6934</v>
      </c>
    </row>
    <row r="94" spans="2:8" ht="20.1" customHeight="1">
      <c r="B94" s="873" t="s">
        <v>750</v>
      </c>
      <c r="C94" s="865">
        <v>3463</v>
      </c>
      <c r="D94" s="864">
        <v>2272</v>
      </c>
      <c r="E94" s="864">
        <v>2388</v>
      </c>
      <c r="F94" s="864">
        <v>6606</v>
      </c>
      <c r="G94" s="864">
        <v>2059</v>
      </c>
      <c r="H94" s="863">
        <v>16788</v>
      </c>
    </row>
    <row r="95" spans="2:8" ht="20.1" customHeight="1">
      <c r="B95" s="150" t="s">
        <v>748</v>
      </c>
      <c r="C95" s="508">
        <v>3463</v>
      </c>
      <c r="D95" s="489">
        <v>2261</v>
      </c>
      <c r="E95" s="489">
        <v>2343</v>
      </c>
      <c r="F95" s="489">
        <v>1773</v>
      </c>
      <c r="G95" s="489">
        <v>2059</v>
      </c>
      <c r="H95" s="859">
        <v>11899</v>
      </c>
    </row>
    <row r="96" spans="2:8" ht="20.1" customHeight="1">
      <c r="B96" s="391" t="s">
        <v>747</v>
      </c>
      <c r="C96" s="506" t="s">
        <v>199</v>
      </c>
      <c r="D96" s="486">
        <v>11</v>
      </c>
      <c r="E96" s="486">
        <v>45</v>
      </c>
      <c r="F96" s="486">
        <v>4833</v>
      </c>
      <c r="G96" s="486" t="s">
        <v>199</v>
      </c>
      <c r="H96" s="860">
        <v>4889</v>
      </c>
    </row>
    <row r="97" spans="2:8" ht="20.1" customHeight="1">
      <c r="B97" s="873" t="s">
        <v>749</v>
      </c>
      <c r="C97" s="865">
        <v>1584</v>
      </c>
      <c r="D97" s="864">
        <v>3315</v>
      </c>
      <c r="E97" s="864">
        <v>1304</v>
      </c>
      <c r="F97" s="864">
        <v>1920</v>
      </c>
      <c r="G97" s="864">
        <v>1407</v>
      </c>
      <c r="H97" s="863">
        <v>9530</v>
      </c>
    </row>
    <row r="98" spans="2:8" ht="20.1" customHeight="1">
      <c r="B98" s="150" t="s">
        <v>748</v>
      </c>
      <c r="C98" s="508">
        <v>1584</v>
      </c>
      <c r="D98" s="489">
        <v>2985</v>
      </c>
      <c r="E98" s="489">
        <v>1254</v>
      </c>
      <c r="F98" s="489">
        <v>255</v>
      </c>
      <c r="G98" s="489">
        <v>1407</v>
      </c>
      <c r="H98" s="859">
        <v>7485</v>
      </c>
    </row>
    <row r="99" spans="2:8" ht="20.1" customHeight="1">
      <c r="B99" s="872" t="s">
        <v>747</v>
      </c>
      <c r="C99" s="871" t="s">
        <v>199</v>
      </c>
      <c r="D99" s="870">
        <v>330</v>
      </c>
      <c r="E99" s="870">
        <v>50</v>
      </c>
      <c r="F99" s="870">
        <v>1665</v>
      </c>
      <c r="G99" s="870" t="s">
        <v>199</v>
      </c>
      <c r="H99" s="869">
        <v>2045</v>
      </c>
    </row>
    <row r="100" spans="2:8" ht="20.1" customHeight="1">
      <c r="B100" s="832" t="s">
        <v>755</v>
      </c>
      <c r="C100" s="874"/>
      <c r="D100" s="874"/>
      <c r="E100" s="874"/>
      <c r="F100" s="874"/>
      <c r="G100" s="874"/>
      <c r="H100" s="874"/>
    </row>
    <row r="101" spans="2:8" ht="20.1" customHeight="1">
      <c r="B101" s="509" t="s">
        <v>751</v>
      </c>
      <c r="C101" s="865">
        <v>4962</v>
      </c>
      <c r="D101" s="864">
        <v>5704</v>
      </c>
      <c r="E101" s="864">
        <v>3897</v>
      </c>
      <c r="F101" s="864">
        <v>8031</v>
      </c>
      <c r="G101" s="864">
        <v>3194</v>
      </c>
      <c r="H101" s="863">
        <v>25788</v>
      </c>
    </row>
    <row r="102" spans="2:8" ht="20.1" customHeight="1">
      <c r="B102" s="150" t="s">
        <v>748</v>
      </c>
      <c r="C102" s="508">
        <v>4962</v>
      </c>
      <c r="D102" s="489">
        <v>5314</v>
      </c>
      <c r="E102" s="489">
        <v>3806</v>
      </c>
      <c r="F102" s="489">
        <v>1867</v>
      </c>
      <c r="G102" s="489">
        <v>3194</v>
      </c>
      <c r="H102" s="859">
        <v>19143</v>
      </c>
    </row>
    <row r="103" spans="2:8" ht="20.1" customHeight="1">
      <c r="B103" s="391" t="s">
        <v>747</v>
      </c>
      <c r="C103" s="506" t="s">
        <v>199</v>
      </c>
      <c r="D103" s="486">
        <v>390</v>
      </c>
      <c r="E103" s="486">
        <v>91</v>
      </c>
      <c r="F103" s="486">
        <v>6164</v>
      </c>
      <c r="G103" s="486" t="s">
        <v>199</v>
      </c>
      <c r="H103" s="860">
        <v>6645</v>
      </c>
    </row>
    <row r="104" spans="2:8" ht="20.1" customHeight="1">
      <c r="B104" s="873" t="s">
        <v>750</v>
      </c>
      <c r="C104" s="865">
        <v>3089</v>
      </c>
      <c r="D104" s="864">
        <v>2240</v>
      </c>
      <c r="E104" s="864">
        <v>2474</v>
      </c>
      <c r="F104" s="864">
        <v>7649</v>
      </c>
      <c r="G104" s="864">
        <v>1790</v>
      </c>
      <c r="H104" s="863">
        <v>17242</v>
      </c>
    </row>
    <row r="105" spans="2:8" ht="20.1" customHeight="1">
      <c r="B105" s="150" t="s">
        <v>748</v>
      </c>
      <c r="C105" s="508">
        <v>3089</v>
      </c>
      <c r="D105" s="489">
        <v>2229</v>
      </c>
      <c r="E105" s="489">
        <v>2439</v>
      </c>
      <c r="F105" s="489">
        <v>1578</v>
      </c>
      <c r="G105" s="489">
        <v>1790</v>
      </c>
      <c r="H105" s="859">
        <v>11125</v>
      </c>
    </row>
    <row r="106" spans="2:8" ht="20.1" customHeight="1">
      <c r="B106" s="391" t="s">
        <v>747</v>
      </c>
      <c r="C106" s="506" t="s">
        <v>199</v>
      </c>
      <c r="D106" s="486">
        <v>11</v>
      </c>
      <c r="E106" s="486">
        <v>35</v>
      </c>
      <c r="F106" s="486">
        <v>6071</v>
      </c>
      <c r="G106" s="486" t="s">
        <v>199</v>
      </c>
      <c r="H106" s="860">
        <v>6117</v>
      </c>
    </row>
    <row r="107" spans="2:8" ht="20.1" customHeight="1">
      <c r="B107" s="873" t="s">
        <v>749</v>
      </c>
      <c r="C107" s="865">
        <v>1873</v>
      </c>
      <c r="D107" s="864">
        <v>3464</v>
      </c>
      <c r="E107" s="864">
        <v>1423</v>
      </c>
      <c r="F107" s="864">
        <v>382</v>
      </c>
      <c r="G107" s="864">
        <v>1404</v>
      </c>
      <c r="H107" s="863">
        <v>8546</v>
      </c>
    </row>
    <row r="108" spans="2:8" ht="20.1" customHeight="1">
      <c r="B108" s="150" t="s">
        <v>748</v>
      </c>
      <c r="C108" s="508">
        <v>1873</v>
      </c>
      <c r="D108" s="489">
        <v>3085</v>
      </c>
      <c r="E108" s="489">
        <v>1367</v>
      </c>
      <c r="F108" s="489">
        <v>289</v>
      </c>
      <c r="G108" s="489">
        <v>1404</v>
      </c>
      <c r="H108" s="859">
        <v>8018</v>
      </c>
    </row>
    <row r="109" spans="2:8" ht="20.1" customHeight="1">
      <c r="B109" s="872" t="s">
        <v>747</v>
      </c>
      <c r="C109" s="871" t="s">
        <v>199</v>
      </c>
      <c r="D109" s="870">
        <v>379</v>
      </c>
      <c r="E109" s="870">
        <v>56</v>
      </c>
      <c r="F109" s="870">
        <v>93</v>
      </c>
      <c r="G109" s="870" t="s">
        <v>199</v>
      </c>
      <c r="H109" s="869">
        <v>528</v>
      </c>
    </row>
    <row r="110" spans="2:8" ht="20.1" customHeight="1">
      <c r="B110" s="832" t="s">
        <v>754</v>
      </c>
      <c r="C110" s="874"/>
      <c r="D110" s="874"/>
      <c r="E110" s="874"/>
      <c r="F110" s="874"/>
      <c r="G110" s="874"/>
      <c r="H110" s="874"/>
    </row>
    <row r="111" spans="2:8" ht="20.1" customHeight="1">
      <c r="B111" s="509" t="s">
        <v>751</v>
      </c>
      <c r="C111" s="865">
        <v>5014</v>
      </c>
      <c r="D111" s="864">
        <v>5156</v>
      </c>
      <c r="E111" s="864">
        <v>3942</v>
      </c>
      <c r="F111" s="864">
        <v>7320</v>
      </c>
      <c r="G111" s="864">
        <v>9285</v>
      </c>
      <c r="H111" s="863">
        <v>30717</v>
      </c>
    </row>
    <row r="112" spans="2:8" ht="20.1" customHeight="1">
      <c r="B112" s="150" t="s">
        <v>748</v>
      </c>
      <c r="C112" s="508">
        <v>5014</v>
      </c>
      <c r="D112" s="489">
        <v>4793</v>
      </c>
      <c r="E112" s="489">
        <v>3863</v>
      </c>
      <c r="F112" s="489">
        <v>1518</v>
      </c>
      <c r="G112" s="489">
        <v>5587</v>
      </c>
      <c r="H112" s="859">
        <v>20775</v>
      </c>
    </row>
    <row r="113" spans="2:8" ht="20.1" customHeight="1">
      <c r="B113" s="391" t="s">
        <v>747</v>
      </c>
      <c r="C113" s="506" t="s">
        <v>199</v>
      </c>
      <c r="D113" s="486">
        <v>363</v>
      </c>
      <c r="E113" s="486">
        <v>79</v>
      </c>
      <c r="F113" s="486">
        <v>5802</v>
      </c>
      <c r="G113" s="486">
        <v>3698</v>
      </c>
      <c r="H113" s="860">
        <v>9942</v>
      </c>
    </row>
    <row r="114" spans="2:8" ht="20.1" customHeight="1">
      <c r="B114" s="873" t="s">
        <v>750</v>
      </c>
      <c r="C114" s="865">
        <v>2943</v>
      </c>
      <c r="D114" s="864">
        <v>2308</v>
      </c>
      <c r="E114" s="864">
        <v>2600</v>
      </c>
      <c r="F114" s="864">
        <v>7170</v>
      </c>
      <c r="G114" s="864">
        <v>4854</v>
      </c>
      <c r="H114" s="863">
        <v>19875</v>
      </c>
    </row>
    <row r="115" spans="2:8" ht="20.1" customHeight="1">
      <c r="B115" s="150" t="s">
        <v>748</v>
      </c>
      <c r="C115" s="508">
        <v>2943</v>
      </c>
      <c r="D115" s="489">
        <v>2216</v>
      </c>
      <c r="E115" s="489">
        <v>2567</v>
      </c>
      <c r="F115" s="489">
        <v>1450</v>
      </c>
      <c r="G115" s="489">
        <v>1594</v>
      </c>
      <c r="H115" s="859">
        <v>10770</v>
      </c>
    </row>
    <row r="116" spans="2:8" ht="20.1" customHeight="1">
      <c r="B116" s="391" t="s">
        <v>747</v>
      </c>
      <c r="C116" s="506" t="s">
        <v>199</v>
      </c>
      <c r="D116" s="486">
        <v>92</v>
      </c>
      <c r="E116" s="486">
        <v>33</v>
      </c>
      <c r="F116" s="486">
        <v>5720</v>
      </c>
      <c r="G116" s="486">
        <v>3260</v>
      </c>
      <c r="H116" s="860">
        <v>9105</v>
      </c>
    </row>
    <row r="117" spans="2:8" ht="20.1" customHeight="1">
      <c r="B117" s="873" t="s">
        <v>749</v>
      </c>
      <c r="C117" s="865">
        <v>2071</v>
      </c>
      <c r="D117" s="864">
        <v>2848</v>
      </c>
      <c r="E117" s="864">
        <v>1342</v>
      </c>
      <c r="F117" s="864">
        <v>150</v>
      </c>
      <c r="G117" s="864">
        <v>4431</v>
      </c>
      <c r="H117" s="863">
        <v>10842</v>
      </c>
    </row>
    <row r="118" spans="2:8" ht="20.1" customHeight="1">
      <c r="B118" s="150" t="s">
        <v>748</v>
      </c>
      <c r="C118" s="508">
        <v>2071</v>
      </c>
      <c r="D118" s="489">
        <v>2577</v>
      </c>
      <c r="E118" s="489">
        <v>1296</v>
      </c>
      <c r="F118" s="489">
        <v>68</v>
      </c>
      <c r="G118" s="489">
        <v>3993</v>
      </c>
      <c r="H118" s="859">
        <v>10005</v>
      </c>
    </row>
    <row r="119" spans="2:8" ht="20.1" customHeight="1">
      <c r="B119" s="872" t="s">
        <v>747</v>
      </c>
      <c r="C119" s="871" t="s">
        <v>199</v>
      </c>
      <c r="D119" s="870">
        <v>271</v>
      </c>
      <c r="E119" s="870">
        <v>46</v>
      </c>
      <c r="F119" s="870">
        <v>82</v>
      </c>
      <c r="G119" s="870">
        <v>438</v>
      </c>
      <c r="H119" s="869">
        <v>837</v>
      </c>
    </row>
    <row r="120" spans="2:8" ht="20.1" customHeight="1">
      <c r="B120" s="937" t="s">
        <v>753</v>
      </c>
      <c r="C120" s="936"/>
      <c r="D120" s="936"/>
      <c r="E120" s="936"/>
      <c r="F120" s="936"/>
      <c r="G120" s="936"/>
      <c r="H120" s="936"/>
    </row>
    <row r="121" spans="2:8" ht="20.1" customHeight="1">
      <c r="B121" s="504" t="s">
        <v>751</v>
      </c>
      <c r="C121" s="865">
        <v>5144</v>
      </c>
      <c r="D121" s="864">
        <v>4862</v>
      </c>
      <c r="E121" s="864">
        <v>3773</v>
      </c>
      <c r="F121" s="864">
        <v>6828</v>
      </c>
      <c r="G121" s="864">
        <v>10270</v>
      </c>
      <c r="H121" s="863">
        <v>30877</v>
      </c>
    </row>
    <row r="122" spans="2:8" ht="20.1" customHeight="1">
      <c r="B122" s="150" t="s">
        <v>748</v>
      </c>
      <c r="C122" s="508">
        <v>5144</v>
      </c>
      <c r="D122" s="489">
        <v>4521</v>
      </c>
      <c r="E122" s="489">
        <v>3691</v>
      </c>
      <c r="F122" s="489">
        <v>1317</v>
      </c>
      <c r="G122" s="489">
        <v>5364</v>
      </c>
      <c r="H122" s="859">
        <v>20037</v>
      </c>
    </row>
    <row r="123" spans="2:8" ht="20.1" customHeight="1">
      <c r="B123" s="391" t="s">
        <v>747</v>
      </c>
      <c r="C123" s="506" t="s">
        <v>199</v>
      </c>
      <c r="D123" s="486">
        <v>341</v>
      </c>
      <c r="E123" s="486">
        <v>82</v>
      </c>
      <c r="F123" s="486">
        <v>5511</v>
      </c>
      <c r="G123" s="486">
        <v>4906</v>
      </c>
      <c r="H123" s="860">
        <v>10840</v>
      </c>
    </row>
    <row r="124" spans="2:8" ht="20.1" customHeight="1">
      <c r="B124" s="504" t="s">
        <v>750</v>
      </c>
      <c r="C124" s="865">
        <v>2927</v>
      </c>
      <c r="D124" s="864">
        <v>2192</v>
      </c>
      <c r="E124" s="864">
        <v>2356</v>
      </c>
      <c r="F124" s="864">
        <v>6656</v>
      </c>
      <c r="G124" s="864">
        <v>5115</v>
      </c>
      <c r="H124" s="863">
        <v>19246</v>
      </c>
    </row>
    <row r="125" spans="2:8" ht="20.1" customHeight="1">
      <c r="B125" s="150" t="s">
        <v>748</v>
      </c>
      <c r="C125" s="508">
        <v>2927</v>
      </c>
      <c r="D125" s="489">
        <v>2110</v>
      </c>
      <c r="E125" s="489">
        <v>2316</v>
      </c>
      <c r="F125" s="489">
        <v>1240</v>
      </c>
      <c r="G125" s="489">
        <v>1526</v>
      </c>
      <c r="H125" s="859">
        <v>10119</v>
      </c>
    </row>
    <row r="126" spans="2:8" ht="20.1" customHeight="1">
      <c r="B126" s="391" t="s">
        <v>747</v>
      </c>
      <c r="C126" s="506" t="s">
        <v>199</v>
      </c>
      <c r="D126" s="486">
        <v>82</v>
      </c>
      <c r="E126" s="486">
        <v>40</v>
      </c>
      <c r="F126" s="486">
        <v>5416</v>
      </c>
      <c r="G126" s="486">
        <v>3589</v>
      </c>
      <c r="H126" s="860">
        <v>9127</v>
      </c>
    </row>
    <row r="127" spans="2:8" ht="20.1" customHeight="1">
      <c r="B127" s="504" t="s">
        <v>749</v>
      </c>
      <c r="C127" s="865">
        <v>2217</v>
      </c>
      <c r="D127" s="864">
        <v>2670</v>
      </c>
      <c r="E127" s="864">
        <v>1417</v>
      </c>
      <c r="F127" s="864">
        <v>172</v>
      </c>
      <c r="G127" s="864">
        <v>5155</v>
      </c>
      <c r="H127" s="863">
        <v>11631</v>
      </c>
    </row>
    <row r="128" spans="2:8" ht="20.1" customHeight="1">
      <c r="B128" s="150" t="s">
        <v>748</v>
      </c>
      <c r="C128" s="508">
        <v>2217</v>
      </c>
      <c r="D128" s="489">
        <v>2411</v>
      </c>
      <c r="E128" s="489">
        <v>1375</v>
      </c>
      <c r="F128" s="489">
        <v>77</v>
      </c>
      <c r="G128" s="489">
        <v>3838</v>
      </c>
      <c r="H128" s="859">
        <v>9918</v>
      </c>
    </row>
    <row r="129" spans="2:8" ht="20.1" customHeight="1">
      <c r="B129" s="778" t="s">
        <v>747</v>
      </c>
      <c r="C129" s="858" t="s">
        <v>199</v>
      </c>
      <c r="D129" s="775">
        <v>259</v>
      </c>
      <c r="E129" s="775">
        <v>42</v>
      </c>
      <c r="F129" s="775">
        <v>95</v>
      </c>
      <c r="G129" s="775">
        <v>1317</v>
      </c>
      <c r="H129" s="857">
        <v>1713</v>
      </c>
    </row>
    <row r="130" spans="2:8" ht="20.1" customHeight="1">
      <c r="B130" s="935" t="s">
        <v>752</v>
      </c>
      <c r="C130" s="934"/>
      <c r="D130" s="934"/>
      <c r="E130" s="934"/>
      <c r="F130" s="934"/>
      <c r="G130" s="934"/>
      <c r="H130" s="934"/>
    </row>
    <row r="131" spans="2:8" ht="20.1" customHeight="1">
      <c r="B131" s="933" t="s">
        <v>751</v>
      </c>
      <c r="C131" s="792">
        <v>4703</v>
      </c>
      <c r="D131" s="791">
        <v>3741</v>
      </c>
      <c r="E131" s="791">
        <v>3725</v>
      </c>
      <c r="F131" s="791">
        <v>6528</v>
      </c>
      <c r="G131" s="791">
        <v>14329</v>
      </c>
      <c r="H131" s="876">
        <v>33026</v>
      </c>
    </row>
    <row r="132" spans="2:8" ht="20.1" customHeight="1">
      <c r="B132" s="150" t="s">
        <v>748</v>
      </c>
      <c r="C132" s="508">
        <v>4703</v>
      </c>
      <c r="D132" s="489">
        <v>3398</v>
      </c>
      <c r="E132" s="489">
        <v>3663</v>
      </c>
      <c r="F132" s="489">
        <v>1278</v>
      </c>
      <c r="G132" s="489">
        <v>6300</v>
      </c>
      <c r="H132" s="859">
        <v>19342</v>
      </c>
    </row>
    <row r="133" spans="2:8" ht="20.1" customHeight="1">
      <c r="B133" s="391" t="s">
        <v>747</v>
      </c>
      <c r="C133" s="506" t="s">
        <v>199</v>
      </c>
      <c r="D133" s="486">
        <v>343</v>
      </c>
      <c r="E133" s="486">
        <v>62</v>
      </c>
      <c r="F133" s="486">
        <v>5250</v>
      </c>
      <c r="G133" s="486">
        <v>8029</v>
      </c>
      <c r="H133" s="860">
        <v>13684</v>
      </c>
    </row>
    <row r="134" spans="2:8" ht="20.1" customHeight="1">
      <c r="B134" s="793" t="s">
        <v>750</v>
      </c>
      <c r="C134" s="792">
        <v>2687</v>
      </c>
      <c r="D134" s="791">
        <v>2009</v>
      </c>
      <c r="E134" s="791">
        <v>2240</v>
      </c>
      <c r="F134" s="791">
        <v>6366</v>
      </c>
      <c r="G134" s="791">
        <v>5514</v>
      </c>
      <c r="H134" s="876">
        <v>18816</v>
      </c>
    </row>
    <row r="135" spans="2:8" ht="20.1" customHeight="1">
      <c r="B135" s="150" t="s">
        <v>748</v>
      </c>
      <c r="C135" s="508">
        <v>2687</v>
      </c>
      <c r="D135" s="489">
        <v>1937</v>
      </c>
      <c r="E135" s="489">
        <v>2210</v>
      </c>
      <c r="F135" s="489">
        <v>1210</v>
      </c>
      <c r="G135" s="489">
        <v>1834</v>
      </c>
      <c r="H135" s="859">
        <v>9878</v>
      </c>
    </row>
    <row r="136" spans="2:8" ht="20.1" customHeight="1">
      <c r="B136" s="391" t="s">
        <v>747</v>
      </c>
      <c r="C136" s="506" t="s">
        <v>199</v>
      </c>
      <c r="D136" s="486">
        <v>72</v>
      </c>
      <c r="E136" s="486">
        <v>30</v>
      </c>
      <c r="F136" s="486">
        <v>5156</v>
      </c>
      <c r="G136" s="486">
        <v>3680</v>
      </c>
      <c r="H136" s="860">
        <v>8938</v>
      </c>
    </row>
    <row r="137" spans="2:8" ht="20.1" customHeight="1">
      <c r="B137" s="793" t="s">
        <v>749</v>
      </c>
      <c r="C137" s="792">
        <v>2016</v>
      </c>
      <c r="D137" s="791">
        <v>1732</v>
      </c>
      <c r="E137" s="791">
        <v>1485</v>
      </c>
      <c r="F137" s="791">
        <v>162</v>
      </c>
      <c r="G137" s="791">
        <v>8815</v>
      </c>
      <c r="H137" s="876">
        <v>14210</v>
      </c>
    </row>
    <row r="138" spans="2:8" ht="20.1" customHeight="1">
      <c r="B138" s="150" t="s">
        <v>748</v>
      </c>
      <c r="C138" s="508">
        <v>2016</v>
      </c>
      <c r="D138" s="489">
        <v>1461</v>
      </c>
      <c r="E138" s="489">
        <v>1453</v>
      </c>
      <c r="F138" s="489">
        <v>68</v>
      </c>
      <c r="G138" s="489">
        <v>4466</v>
      </c>
      <c r="H138" s="859">
        <v>9464</v>
      </c>
    </row>
    <row r="139" spans="2:8" ht="20.1" customHeight="1">
      <c r="B139" s="778" t="s">
        <v>747</v>
      </c>
      <c r="C139" s="858" t="s">
        <v>199</v>
      </c>
      <c r="D139" s="775">
        <v>271</v>
      </c>
      <c r="E139" s="775">
        <v>32</v>
      </c>
      <c r="F139" s="775">
        <v>94</v>
      </c>
      <c r="G139" s="775">
        <v>4349</v>
      </c>
      <c r="H139" s="857">
        <v>4746</v>
      </c>
    </row>
  </sheetData>
  <mergeCells count="5">
    <mergeCell ref="B2:H2"/>
    <mergeCell ref="C4:H4"/>
    <mergeCell ref="B37:C37"/>
    <mergeCell ref="C44:H44"/>
    <mergeCell ref="C78:H78"/>
  </mergeCells>
  <printOptions/>
  <pageMargins left="0.75" right="0.75" top="1" bottom="1" header="0.5" footer="0.5"/>
  <pageSetup horizontalDpi="600" verticalDpi="600" orientation="portrait" paperSize="9" scale="72"/>
  <rowBreaks count="1" manualBreakCount="1">
    <brk id="43" max="16383" man="1"/>
  </rowBreaks>
  <drawing r:id="rId1"/>
</worksheet>
</file>

<file path=xl/worksheets/sheet5.xml><?xml version="1.0" encoding="utf-8"?>
<worksheet xmlns="http://schemas.openxmlformats.org/spreadsheetml/2006/main" xmlns:r="http://schemas.openxmlformats.org/officeDocument/2006/relationships">
  <sheetPr>
    <tabColor theme="4"/>
  </sheetPr>
  <dimension ref="B2:S34"/>
  <sheetViews>
    <sheetView showGridLines="0" zoomScale="90" zoomScaleNormal="90" zoomScalePageLayoutView="90" workbookViewId="0" topLeftCell="A16">
      <selection activeCell="B2" sqref="B2:M2"/>
    </sheetView>
  </sheetViews>
  <sheetFormatPr defaultColWidth="10.875" defaultRowHeight="19.5" customHeight="1"/>
  <cols>
    <col min="1" max="1" width="5.50390625" style="9" customWidth="1"/>
    <col min="2" max="2" width="53.125" style="9" customWidth="1"/>
    <col min="3" max="13" width="10.50390625" style="9" customWidth="1"/>
    <col min="14" max="16384" width="10.875" style="9" customWidth="1"/>
  </cols>
  <sheetData>
    <row r="2" spans="2:13" ht="20.1" customHeight="1">
      <c r="B2" s="1392" t="str">
        <f>UPPER("Operational highlights by quarter")</f>
        <v>OPERATIONAL HIGHLIGHTS BY QUARTER</v>
      </c>
      <c r="C2" s="1392"/>
      <c r="D2" s="1392"/>
      <c r="E2" s="1392"/>
      <c r="F2" s="1392"/>
      <c r="G2" s="1392"/>
      <c r="H2" s="1392"/>
      <c r="I2" s="1392"/>
      <c r="J2" s="1392"/>
      <c r="K2" s="1392"/>
      <c r="L2" s="1392"/>
      <c r="M2" s="1392"/>
    </row>
    <row r="3" ht="20.1" customHeight="1">
      <c r="B3" s="10"/>
    </row>
    <row r="4" spans="2:19" ht="20.1" customHeight="1">
      <c r="B4" s="117" t="s">
        <v>196</v>
      </c>
      <c r="C4" s="116">
        <v>2013</v>
      </c>
      <c r="D4" s="1395" t="s">
        <v>188</v>
      </c>
      <c r="E4" s="1395"/>
      <c r="F4" s="1395"/>
      <c r="G4" s="1395"/>
      <c r="H4" s="112"/>
      <c r="I4" s="116">
        <v>2012</v>
      </c>
      <c r="J4" s="1395" t="s">
        <v>188</v>
      </c>
      <c r="K4" s="1395"/>
      <c r="L4" s="1395"/>
      <c r="M4" s="1395"/>
      <c r="N4" s="112"/>
      <c r="O4" s="118"/>
      <c r="P4" s="120"/>
      <c r="Q4" s="120"/>
      <c r="R4" s="120"/>
      <c r="S4" s="120"/>
    </row>
    <row r="5" spans="2:19" ht="20.1" customHeight="1">
      <c r="B5" s="114"/>
      <c r="C5" s="50" t="s">
        <v>186</v>
      </c>
      <c r="D5" s="113" t="s">
        <v>185</v>
      </c>
      <c r="E5" s="113" t="s">
        <v>184</v>
      </c>
      <c r="F5" s="113" t="s">
        <v>183</v>
      </c>
      <c r="G5" s="113" t="s">
        <v>182</v>
      </c>
      <c r="H5" s="112"/>
      <c r="I5" s="50" t="s">
        <v>186</v>
      </c>
      <c r="J5" s="113" t="s">
        <v>185</v>
      </c>
      <c r="K5" s="113" t="s">
        <v>184</v>
      </c>
      <c r="L5" s="113" t="s">
        <v>183</v>
      </c>
      <c r="M5" s="113" t="s">
        <v>182</v>
      </c>
      <c r="N5" s="112"/>
      <c r="O5" s="118"/>
      <c r="P5" s="118"/>
      <c r="Q5" s="118"/>
      <c r="R5" s="118"/>
      <c r="S5" s="118"/>
    </row>
    <row r="6" spans="2:19" ht="20.1" customHeight="1">
      <c r="B6" s="110" t="s">
        <v>195</v>
      </c>
      <c r="C6" s="137">
        <v>20779</v>
      </c>
      <c r="D6" s="142">
        <v>5779</v>
      </c>
      <c r="E6" s="137">
        <v>5084</v>
      </c>
      <c r="F6" s="137">
        <v>5146</v>
      </c>
      <c r="G6" s="134">
        <v>4770</v>
      </c>
      <c r="H6" s="91"/>
      <c r="I6" s="103">
        <v>24866</v>
      </c>
      <c r="J6" s="103">
        <v>6788</v>
      </c>
      <c r="K6" s="103">
        <v>5698</v>
      </c>
      <c r="L6" s="103">
        <v>6561</v>
      </c>
      <c r="M6" s="103">
        <v>5819</v>
      </c>
      <c r="N6" s="91"/>
      <c r="O6" s="141"/>
      <c r="P6" s="141"/>
      <c r="Q6" s="141"/>
      <c r="R6" s="141"/>
      <c r="S6" s="141"/>
    </row>
    <row r="7" spans="2:19" ht="20.1" customHeight="1">
      <c r="B7" s="100" t="s">
        <v>180</v>
      </c>
      <c r="C7" s="133">
        <v>17854</v>
      </c>
      <c r="D7" s="133">
        <v>4960</v>
      </c>
      <c r="E7" s="132">
        <v>4308</v>
      </c>
      <c r="F7" s="132">
        <v>4486</v>
      </c>
      <c r="G7" s="131">
        <v>4100</v>
      </c>
      <c r="H7" s="91"/>
      <c r="I7" s="130">
        <v>22056</v>
      </c>
      <c r="J7" s="130">
        <v>6508</v>
      </c>
      <c r="K7" s="129">
        <v>4948</v>
      </c>
      <c r="L7" s="129">
        <v>5551</v>
      </c>
      <c r="M7" s="96">
        <v>5049</v>
      </c>
      <c r="N7" s="102"/>
      <c r="O7" s="140"/>
      <c r="P7" s="139"/>
      <c r="Q7" s="139"/>
      <c r="R7" s="139"/>
      <c r="S7" s="139"/>
    </row>
    <row r="8" spans="2:19" ht="20.1" customHeight="1">
      <c r="B8" s="100" t="s">
        <v>194</v>
      </c>
      <c r="C8" s="133">
        <v>1329</v>
      </c>
      <c r="D8" s="133">
        <v>410</v>
      </c>
      <c r="E8" s="132">
        <v>357</v>
      </c>
      <c r="F8" s="132">
        <v>262</v>
      </c>
      <c r="G8" s="131">
        <v>300</v>
      </c>
      <c r="H8" s="91"/>
      <c r="I8" s="130">
        <v>1455</v>
      </c>
      <c r="J8" s="130">
        <v>-43</v>
      </c>
      <c r="K8" s="129">
        <v>458</v>
      </c>
      <c r="L8" s="129">
        <v>652</v>
      </c>
      <c r="M8" s="96">
        <v>388</v>
      </c>
      <c r="N8" s="102"/>
      <c r="O8" s="140"/>
      <c r="P8" s="139"/>
      <c r="Q8" s="139"/>
      <c r="R8" s="139"/>
      <c r="S8" s="139"/>
    </row>
    <row r="9" spans="2:19" ht="20.1" customHeight="1">
      <c r="B9" s="100" t="s">
        <v>193</v>
      </c>
      <c r="C9" s="133">
        <v>1596</v>
      </c>
      <c r="D9" s="133">
        <v>409</v>
      </c>
      <c r="E9" s="132">
        <v>419</v>
      </c>
      <c r="F9" s="132">
        <v>398</v>
      </c>
      <c r="G9" s="131">
        <v>370</v>
      </c>
      <c r="H9" s="91"/>
      <c r="I9" s="130">
        <v>1355</v>
      </c>
      <c r="J9" s="130">
        <v>323</v>
      </c>
      <c r="K9" s="129">
        <v>292</v>
      </c>
      <c r="L9" s="129">
        <v>358</v>
      </c>
      <c r="M9" s="96">
        <v>382</v>
      </c>
      <c r="N9" s="102"/>
      <c r="O9" s="140"/>
      <c r="P9" s="139"/>
      <c r="Q9" s="139"/>
      <c r="R9" s="139"/>
      <c r="S9" s="139"/>
    </row>
    <row r="10" spans="2:19" ht="20.1" customHeight="1">
      <c r="B10" s="138" t="s">
        <v>144</v>
      </c>
      <c r="C10" s="137">
        <v>11925</v>
      </c>
      <c r="D10" s="136">
        <v>3114</v>
      </c>
      <c r="E10" s="136">
        <v>3025</v>
      </c>
      <c r="F10" s="135">
        <v>2989</v>
      </c>
      <c r="G10" s="134">
        <v>2797</v>
      </c>
      <c r="H10" s="91"/>
      <c r="I10" s="103">
        <v>13351</v>
      </c>
      <c r="J10" s="103">
        <v>3262</v>
      </c>
      <c r="K10" s="103">
        <v>3060</v>
      </c>
      <c r="L10" s="103">
        <v>3709</v>
      </c>
      <c r="M10" s="103">
        <v>3320</v>
      </c>
      <c r="N10" s="91"/>
      <c r="O10" s="109"/>
      <c r="P10" s="109"/>
      <c r="Q10" s="109"/>
      <c r="R10" s="109"/>
      <c r="S10" s="109"/>
    </row>
    <row r="11" spans="2:19" ht="20.1" customHeight="1">
      <c r="B11" s="100" t="s">
        <v>180</v>
      </c>
      <c r="C11" s="133">
        <v>9370</v>
      </c>
      <c r="D11" s="133">
        <v>2466</v>
      </c>
      <c r="E11" s="132">
        <v>2325</v>
      </c>
      <c r="F11" s="132">
        <v>2329</v>
      </c>
      <c r="G11" s="131">
        <v>2250</v>
      </c>
      <c r="H11" s="91"/>
      <c r="I11" s="130">
        <v>11145</v>
      </c>
      <c r="J11" s="130">
        <v>3057</v>
      </c>
      <c r="K11" s="129">
        <v>2505</v>
      </c>
      <c r="L11" s="129">
        <v>2897</v>
      </c>
      <c r="M11" s="96">
        <v>2686</v>
      </c>
      <c r="N11" s="102"/>
      <c r="O11" s="101"/>
      <c r="P11" s="101"/>
      <c r="Q11" s="101"/>
      <c r="R11" s="101"/>
      <c r="S11" s="101"/>
    </row>
    <row r="12" spans="2:19" ht="20.1" customHeight="1">
      <c r="B12" s="100" t="s">
        <v>194</v>
      </c>
      <c r="C12" s="133">
        <v>1404</v>
      </c>
      <c r="D12" s="133">
        <v>383</v>
      </c>
      <c r="E12" s="132">
        <v>370</v>
      </c>
      <c r="F12" s="132">
        <v>330</v>
      </c>
      <c r="G12" s="131">
        <v>321</v>
      </c>
      <c r="H12" s="91"/>
      <c r="I12" s="130">
        <v>1376</v>
      </c>
      <c r="J12" s="130">
        <v>64</v>
      </c>
      <c r="K12" s="129">
        <v>378</v>
      </c>
      <c r="L12" s="129">
        <v>567</v>
      </c>
      <c r="M12" s="96">
        <v>367</v>
      </c>
      <c r="N12" s="102"/>
      <c r="O12" s="101"/>
      <c r="P12" s="101"/>
      <c r="Q12" s="101"/>
      <c r="R12" s="101"/>
      <c r="S12" s="101"/>
    </row>
    <row r="13" spans="2:19" ht="20.1" customHeight="1">
      <c r="B13" s="95" t="s">
        <v>193</v>
      </c>
      <c r="C13" s="128">
        <v>1151</v>
      </c>
      <c r="D13" s="128">
        <v>265</v>
      </c>
      <c r="E13" s="127">
        <v>330</v>
      </c>
      <c r="F13" s="127">
        <v>330</v>
      </c>
      <c r="G13" s="126">
        <v>226</v>
      </c>
      <c r="H13" s="91"/>
      <c r="I13" s="125" t="s">
        <v>192</v>
      </c>
      <c r="J13" s="124">
        <v>141</v>
      </c>
      <c r="K13" s="123">
        <v>177</v>
      </c>
      <c r="L13" s="123">
        <v>245</v>
      </c>
      <c r="M13" s="90">
        <v>267</v>
      </c>
      <c r="N13" s="102"/>
      <c r="O13" s="101"/>
      <c r="P13" s="101"/>
      <c r="Q13" s="101"/>
      <c r="R13" s="101"/>
      <c r="S13" s="101"/>
    </row>
    <row r="14" spans="2:19" ht="20.1" customHeight="1">
      <c r="B14" s="102"/>
      <c r="C14" s="102"/>
      <c r="D14" s="102"/>
      <c r="E14" s="102"/>
      <c r="F14" s="102"/>
      <c r="G14" s="102"/>
      <c r="H14" s="102"/>
      <c r="I14" s="119"/>
      <c r="J14" s="119"/>
      <c r="K14" s="119"/>
      <c r="L14" s="119"/>
      <c r="M14" s="119"/>
      <c r="N14" s="102"/>
      <c r="O14" s="122"/>
      <c r="P14" s="122"/>
      <c r="Q14" s="122"/>
      <c r="R14" s="122"/>
      <c r="S14" s="122"/>
    </row>
    <row r="15" spans="2:19" ht="15.75">
      <c r="B15" s="121" t="s">
        <v>191</v>
      </c>
      <c r="C15" s="102"/>
      <c r="D15" s="102"/>
      <c r="E15" s="102"/>
      <c r="F15" s="102"/>
      <c r="G15" s="102"/>
      <c r="H15" s="102"/>
      <c r="I15" s="119"/>
      <c r="J15" s="119"/>
      <c r="K15" s="119"/>
      <c r="L15" s="119"/>
      <c r="M15" s="119"/>
      <c r="N15" s="112"/>
      <c r="O15" s="118"/>
      <c r="P15" s="120"/>
      <c r="Q15" s="120"/>
      <c r="R15" s="120"/>
      <c r="S15" s="120"/>
    </row>
    <row r="16" spans="2:19" ht="20.1" customHeight="1">
      <c r="B16" s="102"/>
      <c r="C16" s="102"/>
      <c r="D16" s="102"/>
      <c r="E16" s="102"/>
      <c r="F16" s="102"/>
      <c r="G16" s="102"/>
      <c r="H16" s="102"/>
      <c r="I16" s="119"/>
      <c r="J16" s="119"/>
      <c r="K16" s="119"/>
      <c r="L16" s="119"/>
      <c r="M16" s="119"/>
      <c r="N16" s="112"/>
      <c r="O16" s="118"/>
      <c r="P16" s="118"/>
      <c r="Q16" s="118"/>
      <c r="R16" s="118"/>
      <c r="S16" s="118"/>
    </row>
    <row r="17" spans="2:19" ht="20.1" customHeight="1">
      <c r="B17" s="117" t="s">
        <v>190</v>
      </c>
      <c r="C17" s="116">
        <v>2013</v>
      </c>
      <c r="D17" s="1395" t="s">
        <v>189</v>
      </c>
      <c r="E17" s="1395"/>
      <c r="F17" s="1395"/>
      <c r="G17" s="1395"/>
      <c r="H17" s="112"/>
      <c r="I17" s="115">
        <v>2012</v>
      </c>
      <c r="J17" s="1399" t="s">
        <v>188</v>
      </c>
      <c r="K17" s="1399"/>
      <c r="L17" s="1399"/>
      <c r="M17" s="1399"/>
      <c r="N17" s="91"/>
      <c r="O17" s="109"/>
      <c r="P17" s="109"/>
      <c r="Q17" s="109"/>
      <c r="R17" s="109"/>
      <c r="S17" s="109"/>
    </row>
    <row r="18" spans="2:19" ht="20.1" customHeight="1">
      <c r="B18" s="114"/>
      <c r="C18" s="50" t="s">
        <v>187</v>
      </c>
      <c r="D18" s="113" t="s">
        <v>185</v>
      </c>
      <c r="E18" s="113" t="s">
        <v>184</v>
      </c>
      <c r="F18" s="113" t="s">
        <v>183</v>
      </c>
      <c r="G18" s="113" t="s">
        <v>182</v>
      </c>
      <c r="H18" s="112"/>
      <c r="I18" s="45" t="s">
        <v>186</v>
      </c>
      <c r="J18" s="111" t="s">
        <v>185</v>
      </c>
      <c r="K18" s="111" t="s">
        <v>184</v>
      </c>
      <c r="L18" s="111" t="s">
        <v>183</v>
      </c>
      <c r="M18" s="111" t="s">
        <v>182</v>
      </c>
      <c r="N18" s="102"/>
      <c r="O18" s="101"/>
      <c r="P18" s="101"/>
      <c r="Q18" s="101"/>
      <c r="R18" s="101"/>
      <c r="S18" s="101"/>
    </row>
    <row r="19" spans="2:19" ht="20.1" customHeight="1">
      <c r="B19" s="110" t="s">
        <v>181</v>
      </c>
      <c r="C19" s="106">
        <v>27618</v>
      </c>
      <c r="D19" s="105">
        <v>7503</v>
      </c>
      <c r="E19" s="105">
        <v>6708</v>
      </c>
      <c r="F19" s="105">
        <v>6874</v>
      </c>
      <c r="G19" s="104">
        <v>6533</v>
      </c>
      <c r="H19" s="91"/>
      <c r="I19" s="103">
        <v>31946</v>
      </c>
      <c r="J19" s="103">
        <v>8898</v>
      </c>
      <c r="K19" s="103">
        <v>7301</v>
      </c>
      <c r="L19" s="103">
        <v>8203</v>
      </c>
      <c r="M19" s="103">
        <v>7545</v>
      </c>
      <c r="N19" s="102"/>
      <c r="O19" s="101"/>
      <c r="P19" s="101"/>
      <c r="Q19" s="101"/>
      <c r="R19" s="101"/>
      <c r="S19" s="101"/>
    </row>
    <row r="20" spans="2:19" ht="20.1" customHeight="1">
      <c r="B20" s="100" t="s">
        <v>180</v>
      </c>
      <c r="C20" s="99">
        <v>23700</v>
      </c>
      <c r="D20" s="99">
        <v>6549</v>
      </c>
      <c r="E20" s="98">
        <v>5621</v>
      </c>
      <c r="F20" s="98">
        <v>5943</v>
      </c>
      <c r="G20" s="97">
        <v>5587</v>
      </c>
      <c r="H20" s="91"/>
      <c r="I20" s="96">
        <v>28333</v>
      </c>
      <c r="J20" s="96">
        <v>8531</v>
      </c>
      <c r="K20" s="96">
        <v>6340</v>
      </c>
      <c r="L20" s="96">
        <v>6940</v>
      </c>
      <c r="M20" s="96">
        <v>6547</v>
      </c>
      <c r="N20" s="102"/>
      <c r="O20" s="101"/>
      <c r="P20" s="101"/>
      <c r="Q20" s="101"/>
      <c r="R20" s="101"/>
      <c r="S20" s="101"/>
    </row>
    <row r="21" spans="2:19" ht="20.1" customHeight="1">
      <c r="B21" s="100" t="s">
        <v>179</v>
      </c>
      <c r="C21" s="99">
        <v>1766</v>
      </c>
      <c r="D21" s="99">
        <v>438</v>
      </c>
      <c r="E21" s="98">
        <v>520</v>
      </c>
      <c r="F21" s="98">
        <v>387</v>
      </c>
      <c r="G21" s="97">
        <v>421</v>
      </c>
      <c r="H21" s="91"/>
      <c r="I21" s="96">
        <v>1873</v>
      </c>
      <c r="J21" s="96">
        <v>-56</v>
      </c>
      <c r="K21" s="96">
        <v>587</v>
      </c>
      <c r="L21" s="96">
        <v>815</v>
      </c>
      <c r="M21" s="96">
        <v>503</v>
      </c>
      <c r="N21" s="91"/>
      <c r="O21" s="109"/>
      <c r="P21" s="109"/>
      <c r="Q21" s="109"/>
      <c r="R21" s="109"/>
      <c r="S21" s="109"/>
    </row>
    <row r="22" spans="2:19" ht="20.1" customHeight="1">
      <c r="B22" s="100" t="s">
        <v>178</v>
      </c>
      <c r="C22" s="99">
        <v>2152</v>
      </c>
      <c r="D22" s="99">
        <v>516</v>
      </c>
      <c r="E22" s="98">
        <v>567</v>
      </c>
      <c r="F22" s="108">
        <v>544</v>
      </c>
      <c r="G22" s="97">
        <v>525</v>
      </c>
      <c r="H22" s="91"/>
      <c r="I22" s="96">
        <v>1740</v>
      </c>
      <c r="J22" s="96">
        <v>423</v>
      </c>
      <c r="K22" s="96">
        <v>374</v>
      </c>
      <c r="L22" s="96">
        <v>448</v>
      </c>
      <c r="M22" s="96">
        <v>495</v>
      </c>
      <c r="N22" s="102"/>
      <c r="O22" s="101"/>
      <c r="P22" s="101"/>
      <c r="Q22" s="101"/>
      <c r="R22" s="101"/>
      <c r="S22" s="101"/>
    </row>
    <row r="23" spans="2:19" ht="20.1" customHeight="1">
      <c r="B23" s="107" t="s">
        <v>171</v>
      </c>
      <c r="C23" s="106">
        <v>15861</v>
      </c>
      <c r="D23" s="105">
        <v>4026</v>
      </c>
      <c r="E23" s="105">
        <v>4005</v>
      </c>
      <c r="F23" s="105">
        <v>3995</v>
      </c>
      <c r="G23" s="104">
        <v>3835</v>
      </c>
      <c r="H23" s="91"/>
      <c r="I23" s="103">
        <v>17153</v>
      </c>
      <c r="J23" s="103">
        <v>4276</v>
      </c>
      <c r="K23" s="103">
        <v>3921</v>
      </c>
      <c r="L23" s="103">
        <v>4637</v>
      </c>
      <c r="M23" s="103">
        <v>4305</v>
      </c>
      <c r="N23" s="102"/>
      <c r="O23" s="101"/>
      <c r="P23" s="101"/>
      <c r="Q23" s="101"/>
      <c r="R23" s="101"/>
      <c r="S23" s="101"/>
    </row>
    <row r="24" spans="2:19" ht="20.1" customHeight="1">
      <c r="B24" s="100" t="s">
        <v>180</v>
      </c>
      <c r="C24" s="99">
        <v>12450</v>
      </c>
      <c r="D24" s="99">
        <v>3257</v>
      </c>
      <c r="E24" s="98">
        <v>3041</v>
      </c>
      <c r="F24" s="98">
        <v>3087</v>
      </c>
      <c r="G24" s="97">
        <v>3065</v>
      </c>
      <c r="H24" s="91"/>
      <c r="I24" s="96">
        <v>14316</v>
      </c>
      <c r="J24" s="96">
        <v>4007</v>
      </c>
      <c r="K24" s="96">
        <v>3210</v>
      </c>
      <c r="L24" s="96">
        <v>3622</v>
      </c>
      <c r="M24" s="96">
        <v>3483</v>
      </c>
      <c r="N24" s="102"/>
      <c r="O24" s="101"/>
      <c r="P24" s="101"/>
      <c r="Q24" s="101"/>
      <c r="R24" s="101"/>
      <c r="S24" s="101"/>
    </row>
    <row r="25" spans="2:13" ht="20.1" customHeight="1">
      <c r="B25" s="100" t="s">
        <v>179</v>
      </c>
      <c r="C25" s="99">
        <v>1857</v>
      </c>
      <c r="D25" s="99">
        <v>437</v>
      </c>
      <c r="E25" s="98">
        <v>518</v>
      </c>
      <c r="F25" s="98">
        <v>461</v>
      </c>
      <c r="G25" s="97">
        <v>441</v>
      </c>
      <c r="H25" s="91"/>
      <c r="I25" s="96">
        <v>1768</v>
      </c>
      <c r="J25" s="96">
        <v>84</v>
      </c>
      <c r="K25" s="96">
        <v>484</v>
      </c>
      <c r="L25" s="96">
        <v>709</v>
      </c>
      <c r="M25" s="96">
        <v>476</v>
      </c>
    </row>
    <row r="26" spans="2:13" ht="16.5" customHeight="1">
      <c r="B26" s="95" t="s">
        <v>178</v>
      </c>
      <c r="C26" s="94">
        <v>1554</v>
      </c>
      <c r="D26" s="94">
        <v>332</v>
      </c>
      <c r="E26" s="93">
        <v>446</v>
      </c>
      <c r="F26" s="92">
        <v>447</v>
      </c>
      <c r="G26" s="92">
        <v>329</v>
      </c>
      <c r="H26" s="91"/>
      <c r="I26" s="90">
        <v>1069</v>
      </c>
      <c r="J26" s="90">
        <v>185</v>
      </c>
      <c r="K26" s="90">
        <v>227</v>
      </c>
      <c r="L26" s="90">
        <v>306</v>
      </c>
      <c r="M26" s="90">
        <v>346</v>
      </c>
    </row>
    <row r="28" spans="2:13" ht="15.75">
      <c r="B28" s="1398" t="s">
        <v>177</v>
      </c>
      <c r="C28" s="1398"/>
      <c r="D28" s="1398"/>
      <c r="E28" s="1398"/>
      <c r="F28" s="1398"/>
      <c r="G28" s="1398"/>
      <c r="H28" s="1398"/>
      <c r="I28" s="1398"/>
      <c r="J28" s="1398"/>
      <c r="K28" s="1398"/>
      <c r="L28" s="1398"/>
      <c r="M28" s="1398"/>
    </row>
    <row r="29" spans="2:13" ht="15.75">
      <c r="B29" s="89" t="s">
        <v>176</v>
      </c>
      <c r="C29" s="88"/>
      <c r="D29" s="88"/>
      <c r="E29" s="88"/>
      <c r="F29" s="88"/>
      <c r="G29" s="88"/>
      <c r="H29" s="88"/>
      <c r="I29" s="88"/>
      <c r="J29" s="88"/>
      <c r="K29" s="88"/>
      <c r="L29" s="88"/>
      <c r="M29" s="88"/>
    </row>
    <row r="34" ht="32.1" customHeight="1">
      <c r="O34" s="87"/>
    </row>
    <row r="35" ht="32.1" customHeight="1"/>
  </sheetData>
  <mergeCells count="6">
    <mergeCell ref="B28:M28"/>
    <mergeCell ref="B2:M2"/>
    <mergeCell ref="D4:G4"/>
    <mergeCell ref="J4:M4"/>
    <mergeCell ref="D17:G17"/>
    <mergeCell ref="J17:M17"/>
  </mergeCells>
  <printOptions/>
  <pageMargins left="0.7480314960629921" right="0.7480314960629921" top="0.984251968503937" bottom="0.984251968503937" header="0.5118110236220472" footer="0.5118110236220472"/>
  <pageSetup horizontalDpi="600" verticalDpi="600" orientation="landscape" paperSize="8" scale="60"/>
  <drawing r:id="rId1"/>
</worksheet>
</file>

<file path=xl/worksheets/sheet50.xml><?xml version="1.0" encoding="utf-8"?>
<worksheet xmlns="http://schemas.openxmlformats.org/spreadsheetml/2006/main" xmlns:r="http://schemas.openxmlformats.org/officeDocument/2006/relationships">
  <sheetPr>
    <tabColor rgb="FF542C73"/>
  </sheetPr>
  <dimension ref="B2:H80"/>
  <sheetViews>
    <sheetView showGridLines="0" workbookViewId="0" topLeftCell="A46">
      <selection activeCell="B2" sqref="B2:H2"/>
    </sheetView>
  </sheetViews>
  <sheetFormatPr defaultColWidth="10.875" defaultRowHeight="19.5" customHeight="1"/>
  <cols>
    <col min="1" max="1" width="5.50390625" style="9" customWidth="1"/>
    <col min="2" max="2" width="47.875" style="9" customWidth="1"/>
    <col min="3" max="16384" width="10.875" style="9" customWidth="1"/>
  </cols>
  <sheetData>
    <row r="2" spans="2:8" ht="20.1" customHeight="1">
      <c r="B2" s="1392" t="str">
        <f>UPPER("﻿Results of operations for oil and gas producing activities")</f>
        <v>﻿RESULTS OF OPERATIONS FOR OIL AND GAS PRODUCING ACTIVITIES</v>
      </c>
      <c r="C2" s="1392"/>
      <c r="D2" s="1392"/>
      <c r="E2" s="1392"/>
      <c r="F2" s="1392"/>
      <c r="G2" s="1392"/>
      <c r="H2" s="1392"/>
    </row>
    <row r="4" spans="2:8" ht="20.1" customHeight="1">
      <c r="B4" s="875" t="s">
        <v>196</v>
      </c>
      <c r="C4" s="1428" t="s">
        <v>748</v>
      </c>
      <c r="D4" s="1428"/>
      <c r="E4" s="1428"/>
      <c r="F4" s="1428"/>
      <c r="G4" s="1428"/>
      <c r="H4" s="1428"/>
    </row>
    <row r="5" spans="2:8" ht="20.1" customHeight="1">
      <c r="B5" s="785"/>
      <c r="C5" s="852" t="s">
        <v>720</v>
      </c>
      <c r="D5" s="852" t="s">
        <v>346</v>
      </c>
      <c r="E5" s="852" t="s">
        <v>760</v>
      </c>
      <c r="F5" s="852" t="s">
        <v>716</v>
      </c>
      <c r="G5" s="852" t="s">
        <v>788</v>
      </c>
      <c r="H5" s="852" t="s">
        <v>344</v>
      </c>
    </row>
    <row r="6" spans="2:8" ht="20.1" customHeight="1">
      <c r="B6" s="969">
        <v>2009</v>
      </c>
      <c r="C6" s="909"/>
      <c r="D6" s="909"/>
      <c r="E6" s="909"/>
      <c r="F6" s="909"/>
      <c r="G6" s="909"/>
      <c r="H6" s="909"/>
    </row>
    <row r="7" spans="2:8" ht="20.1" customHeight="1">
      <c r="B7" s="952" t="s">
        <v>823</v>
      </c>
      <c r="C7" s="983" t="s">
        <v>850</v>
      </c>
      <c r="D7" s="982">
        <v>1994</v>
      </c>
      <c r="E7" s="982">
        <v>583</v>
      </c>
      <c r="F7" s="982">
        <v>859</v>
      </c>
      <c r="G7" s="982">
        <v>1926</v>
      </c>
      <c r="H7" s="981">
        <v>7861</v>
      </c>
    </row>
    <row r="8" spans="2:8" ht="20.1" customHeight="1">
      <c r="B8" s="949" t="s">
        <v>822</v>
      </c>
      <c r="C8" s="980" t="s">
        <v>849</v>
      </c>
      <c r="D8" s="979">
        <v>7423</v>
      </c>
      <c r="E8" s="979">
        <v>310</v>
      </c>
      <c r="F8" s="979">
        <v>556</v>
      </c>
      <c r="G8" s="979">
        <v>597</v>
      </c>
      <c r="H8" s="908">
        <v>13614</v>
      </c>
    </row>
    <row r="9" spans="2:8" ht="20.1" customHeight="1">
      <c r="B9" s="970" t="s">
        <v>821</v>
      </c>
      <c r="C9" s="968" t="s">
        <v>848</v>
      </c>
      <c r="D9" s="967">
        <v>9417</v>
      </c>
      <c r="E9" s="967">
        <v>893</v>
      </c>
      <c r="F9" s="967">
        <v>1415</v>
      </c>
      <c r="G9" s="967">
        <v>2523</v>
      </c>
      <c r="H9" s="966">
        <v>21475</v>
      </c>
    </row>
    <row r="10" spans="2:8" ht="20.1" customHeight="1">
      <c r="B10" s="952" t="s">
        <v>820</v>
      </c>
      <c r="C10" s="985" t="s">
        <v>847</v>
      </c>
      <c r="D10" s="984">
        <v>-1122</v>
      </c>
      <c r="E10" s="984">
        <v>-193</v>
      </c>
      <c r="F10" s="984">
        <v>-204</v>
      </c>
      <c r="G10" s="984">
        <v>-243</v>
      </c>
      <c r="H10" s="906">
        <v>-2917</v>
      </c>
    </row>
    <row r="11" spans="2:8" ht="20.1" customHeight="1">
      <c r="B11" s="952" t="s">
        <v>819</v>
      </c>
      <c r="C11" s="985" t="s">
        <v>846</v>
      </c>
      <c r="D11" s="984">
        <v>-265</v>
      </c>
      <c r="E11" s="984">
        <v>-121</v>
      </c>
      <c r="F11" s="984">
        <v>-81</v>
      </c>
      <c r="G11" s="984">
        <v>-70</v>
      </c>
      <c r="H11" s="906">
        <v>-697</v>
      </c>
    </row>
    <row r="12" spans="2:8" ht="20.1" customHeight="1">
      <c r="B12" s="952" t="s">
        <v>818</v>
      </c>
      <c r="C12" s="985" t="s">
        <v>845</v>
      </c>
      <c r="D12" s="984">
        <v>-1471</v>
      </c>
      <c r="E12" s="984">
        <v>-262</v>
      </c>
      <c r="F12" s="984">
        <v>-314</v>
      </c>
      <c r="G12" s="984">
        <v>-613</v>
      </c>
      <c r="H12" s="906">
        <v>-4149</v>
      </c>
    </row>
    <row r="13" spans="2:8" ht="20.1" customHeight="1">
      <c r="B13" s="949" t="s">
        <v>816</v>
      </c>
      <c r="C13" s="980" t="s">
        <v>844</v>
      </c>
      <c r="D13" s="979">
        <v>-895</v>
      </c>
      <c r="E13" s="979">
        <v>-181</v>
      </c>
      <c r="F13" s="979">
        <v>-170</v>
      </c>
      <c r="G13" s="979">
        <v>-56</v>
      </c>
      <c r="H13" s="908">
        <v>-1563</v>
      </c>
    </row>
    <row r="14" spans="2:8" ht="20.1" customHeight="1">
      <c r="B14" s="970" t="s">
        <v>815</v>
      </c>
      <c r="C14" s="968">
        <v>4162</v>
      </c>
      <c r="D14" s="967">
        <v>5664</v>
      </c>
      <c r="E14" s="967">
        <v>136</v>
      </c>
      <c r="F14" s="967">
        <v>646</v>
      </c>
      <c r="G14" s="967">
        <v>1541</v>
      </c>
      <c r="H14" s="966">
        <v>12149</v>
      </c>
    </row>
    <row r="15" spans="2:8" ht="20.1" customHeight="1">
      <c r="B15" s="949" t="s">
        <v>814</v>
      </c>
      <c r="C15" s="980">
        <v>-2948</v>
      </c>
      <c r="D15" s="979">
        <v>-3427</v>
      </c>
      <c r="E15" s="979">
        <v>-103</v>
      </c>
      <c r="F15" s="979">
        <v>-309</v>
      </c>
      <c r="G15" s="979">
        <v>-747</v>
      </c>
      <c r="H15" s="908">
        <v>-7534</v>
      </c>
    </row>
    <row r="16" spans="2:8" ht="20.1" customHeight="1">
      <c r="B16" s="970" t="s">
        <v>813</v>
      </c>
      <c r="C16" s="968">
        <v>1214</v>
      </c>
      <c r="D16" s="967">
        <v>2237</v>
      </c>
      <c r="E16" s="967">
        <v>33</v>
      </c>
      <c r="F16" s="967">
        <v>337</v>
      </c>
      <c r="G16" s="967">
        <v>794</v>
      </c>
      <c r="H16" s="966">
        <v>4615</v>
      </c>
    </row>
    <row r="17" spans="2:8" ht="20.1" customHeight="1">
      <c r="B17" s="969">
        <v>2010</v>
      </c>
      <c r="C17" s="909"/>
      <c r="D17" s="909"/>
      <c r="E17" s="909"/>
      <c r="F17" s="909"/>
      <c r="G17" s="909"/>
      <c r="H17" s="909"/>
    </row>
    <row r="18" spans="2:8" ht="20.1" customHeight="1">
      <c r="B18" s="952" t="s">
        <v>823</v>
      </c>
      <c r="C18" s="983" t="s">
        <v>843</v>
      </c>
      <c r="D18" s="982">
        <v>2639</v>
      </c>
      <c r="E18" s="982">
        <v>628</v>
      </c>
      <c r="F18" s="982">
        <v>1038</v>
      </c>
      <c r="G18" s="982">
        <v>2540</v>
      </c>
      <c r="H18" s="981">
        <v>9684</v>
      </c>
    </row>
    <row r="19" spans="2:8" ht="20.1" customHeight="1">
      <c r="B19" s="949" t="s">
        <v>822</v>
      </c>
      <c r="C19" s="980" t="s">
        <v>842</v>
      </c>
      <c r="D19" s="979">
        <v>9894</v>
      </c>
      <c r="E19" s="979">
        <v>540</v>
      </c>
      <c r="F19" s="979">
        <v>644</v>
      </c>
      <c r="G19" s="979">
        <v>683</v>
      </c>
      <c r="H19" s="908">
        <v>17360</v>
      </c>
    </row>
    <row r="20" spans="2:8" ht="20.1" customHeight="1">
      <c r="B20" s="970" t="s">
        <v>821</v>
      </c>
      <c r="C20" s="968" t="s">
        <v>841</v>
      </c>
      <c r="D20" s="967">
        <v>12533</v>
      </c>
      <c r="E20" s="967">
        <v>1168</v>
      </c>
      <c r="F20" s="967">
        <v>1682</v>
      </c>
      <c r="G20" s="967">
        <v>3223</v>
      </c>
      <c r="H20" s="966">
        <v>27044</v>
      </c>
    </row>
    <row r="21" spans="2:8" ht="20.1" customHeight="1">
      <c r="B21" s="952" t="s">
        <v>820</v>
      </c>
      <c r="C21" s="951" t="s">
        <v>840</v>
      </c>
      <c r="D21" s="950">
        <v>-1187</v>
      </c>
      <c r="E21" s="950">
        <v>-222</v>
      </c>
      <c r="F21" s="950">
        <v>-259</v>
      </c>
      <c r="G21" s="950">
        <v>-279</v>
      </c>
      <c r="H21" s="978">
        <v>-3228</v>
      </c>
    </row>
    <row r="22" spans="2:8" ht="20.1" customHeight="1">
      <c r="B22" s="952" t="s">
        <v>819</v>
      </c>
      <c r="C22" s="951" t="s">
        <v>839</v>
      </c>
      <c r="D22" s="950">
        <v>-275</v>
      </c>
      <c r="E22" s="950">
        <v>-216</v>
      </c>
      <c r="F22" s="950">
        <v>-8</v>
      </c>
      <c r="G22" s="950">
        <v>-99</v>
      </c>
      <c r="H22" s="978">
        <v>-864</v>
      </c>
    </row>
    <row r="23" spans="2:8" ht="20.1" customHeight="1">
      <c r="B23" s="952" t="s">
        <v>818</v>
      </c>
      <c r="C23" s="951" t="s">
        <v>838</v>
      </c>
      <c r="D23" s="950">
        <v>-1848</v>
      </c>
      <c r="E23" s="950">
        <v>-368</v>
      </c>
      <c r="F23" s="950">
        <v>-264</v>
      </c>
      <c r="G23" s="950">
        <v>-830</v>
      </c>
      <c r="H23" s="978">
        <v>-4714</v>
      </c>
    </row>
    <row r="24" spans="2:8" ht="20.1" customHeight="1">
      <c r="B24" s="949" t="s">
        <v>816</v>
      </c>
      <c r="C24" s="980" t="s">
        <v>837</v>
      </c>
      <c r="D24" s="979">
        <v>-1014</v>
      </c>
      <c r="E24" s="979">
        <v>-218</v>
      </c>
      <c r="F24" s="979">
        <v>-241</v>
      </c>
      <c r="G24" s="979">
        <v>-72</v>
      </c>
      <c r="H24" s="908">
        <v>-1844</v>
      </c>
    </row>
    <row r="25" spans="2:8" ht="20.1" customHeight="1">
      <c r="B25" s="970" t="s">
        <v>815</v>
      </c>
      <c r="C25" s="968" t="s">
        <v>836</v>
      </c>
      <c r="D25" s="967">
        <v>8209</v>
      </c>
      <c r="E25" s="967">
        <v>144</v>
      </c>
      <c r="F25" s="967">
        <v>910</v>
      </c>
      <c r="G25" s="967">
        <v>1943</v>
      </c>
      <c r="H25" s="966">
        <v>16394</v>
      </c>
    </row>
    <row r="26" spans="2:8" ht="20.1" customHeight="1">
      <c r="B26" s="952" t="s">
        <v>814</v>
      </c>
      <c r="C26" s="951" t="s">
        <v>835</v>
      </c>
      <c r="D26" s="950">
        <v>-5068</v>
      </c>
      <c r="E26" s="950">
        <v>-83</v>
      </c>
      <c r="F26" s="950">
        <v>-402</v>
      </c>
      <c r="G26" s="950">
        <v>-950</v>
      </c>
      <c r="H26" s="978">
        <v>-9740</v>
      </c>
    </row>
    <row r="27" spans="2:8" ht="20.1" customHeight="1">
      <c r="B27" s="977" t="s">
        <v>813</v>
      </c>
      <c r="C27" s="976" t="s">
        <v>834</v>
      </c>
      <c r="D27" s="975">
        <v>3141</v>
      </c>
      <c r="E27" s="975">
        <v>61</v>
      </c>
      <c r="F27" s="975">
        <v>508</v>
      </c>
      <c r="G27" s="975">
        <v>993</v>
      </c>
      <c r="H27" s="974">
        <v>6654</v>
      </c>
    </row>
    <row r="28" spans="2:8" ht="20.1" customHeight="1">
      <c r="B28" s="969">
        <v>2011</v>
      </c>
      <c r="C28" s="909"/>
      <c r="D28" s="909"/>
      <c r="E28" s="909"/>
      <c r="F28" s="909"/>
      <c r="G28" s="909"/>
      <c r="H28" s="909"/>
    </row>
    <row r="29" spans="2:8" ht="20.1" customHeight="1">
      <c r="B29" s="952" t="s">
        <v>823</v>
      </c>
      <c r="C29" s="973" t="s">
        <v>833</v>
      </c>
      <c r="D29" s="972">
        <v>3188</v>
      </c>
      <c r="E29" s="972">
        <v>776</v>
      </c>
      <c r="F29" s="972">
        <v>1159</v>
      </c>
      <c r="G29" s="972">
        <v>3201</v>
      </c>
      <c r="H29" s="971">
        <v>11440</v>
      </c>
    </row>
    <row r="30" spans="2:8" ht="20.1" customHeight="1">
      <c r="B30" s="949" t="s">
        <v>822</v>
      </c>
      <c r="C30" s="948" t="s">
        <v>832</v>
      </c>
      <c r="D30" s="947">
        <v>11365</v>
      </c>
      <c r="E30" s="947">
        <v>764</v>
      </c>
      <c r="F30" s="947">
        <v>737</v>
      </c>
      <c r="G30" s="947">
        <v>712</v>
      </c>
      <c r="H30" s="963">
        <v>20635</v>
      </c>
    </row>
    <row r="31" spans="2:8" ht="20.1" customHeight="1">
      <c r="B31" s="970" t="s">
        <v>821</v>
      </c>
      <c r="C31" s="968">
        <v>10173</v>
      </c>
      <c r="D31" s="967">
        <v>14553</v>
      </c>
      <c r="E31" s="967">
        <v>1540</v>
      </c>
      <c r="F31" s="967">
        <v>1896</v>
      </c>
      <c r="G31" s="967">
        <v>3913</v>
      </c>
      <c r="H31" s="966">
        <v>32075</v>
      </c>
    </row>
    <row r="32" spans="2:8" ht="20.1" customHeight="1">
      <c r="B32" s="952" t="s">
        <v>820</v>
      </c>
      <c r="C32" s="951">
        <v>-1235</v>
      </c>
      <c r="D32" s="950">
        <v>-1179</v>
      </c>
      <c r="E32" s="950">
        <v>-250</v>
      </c>
      <c r="F32" s="950">
        <v>-286</v>
      </c>
      <c r="G32" s="950">
        <v>-304</v>
      </c>
      <c r="H32" s="960">
        <v>-3254</v>
      </c>
    </row>
    <row r="33" spans="2:8" ht="20.1" customHeight="1">
      <c r="B33" s="952" t="s">
        <v>819</v>
      </c>
      <c r="C33" s="951">
        <v>-343</v>
      </c>
      <c r="D33" s="950">
        <v>-323</v>
      </c>
      <c r="E33" s="950">
        <v>-48</v>
      </c>
      <c r="F33" s="950">
        <v>-11</v>
      </c>
      <c r="G33" s="950">
        <v>-294</v>
      </c>
      <c r="H33" s="960">
        <v>-1019</v>
      </c>
    </row>
    <row r="34" spans="2:8" ht="20.1" customHeight="1">
      <c r="B34" s="952" t="s">
        <v>818</v>
      </c>
      <c r="C34" s="951" t="s">
        <v>831</v>
      </c>
      <c r="D34" s="950">
        <v>-1845</v>
      </c>
      <c r="E34" s="950">
        <v>-352</v>
      </c>
      <c r="F34" s="950">
        <v>-278</v>
      </c>
      <c r="G34" s="950">
        <v>-791</v>
      </c>
      <c r="H34" s="960">
        <v>-4602</v>
      </c>
    </row>
    <row r="35" spans="2:8" ht="20.1" customHeight="1">
      <c r="B35" s="949" t="s">
        <v>816</v>
      </c>
      <c r="C35" s="948">
        <v>-307</v>
      </c>
      <c r="D35" s="947">
        <v>-1181</v>
      </c>
      <c r="E35" s="947">
        <v>-274</v>
      </c>
      <c r="F35" s="947">
        <v>-276</v>
      </c>
      <c r="G35" s="947">
        <v>-95</v>
      </c>
      <c r="H35" s="963">
        <v>-2133</v>
      </c>
    </row>
    <row r="36" spans="2:8" ht="20.1" customHeight="1">
      <c r="B36" s="970" t="s">
        <v>815</v>
      </c>
      <c r="C36" s="968">
        <v>6952</v>
      </c>
      <c r="D36" s="967">
        <v>10025</v>
      </c>
      <c r="E36" s="967">
        <v>616</v>
      </c>
      <c r="F36" s="967">
        <v>1045</v>
      </c>
      <c r="G36" s="967">
        <v>2429</v>
      </c>
      <c r="H36" s="966">
        <v>21067</v>
      </c>
    </row>
    <row r="37" spans="2:8" ht="20.1" customHeight="1">
      <c r="B37" s="949" t="s">
        <v>814</v>
      </c>
      <c r="C37" s="948">
        <v>-5059</v>
      </c>
      <c r="D37" s="947">
        <v>-6484</v>
      </c>
      <c r="E37" s="947">
        <v>-293</v>
      </c>
      <c r="F37" s="947">
        <v>-465</v>
      </c>
      <c r="G37" s="947">
        <v>-1302</v>
      </c>
      <c r="H37" s="963">
        <v>-13603</v>
      </c>
    </row>
    <row r="38" spans="2:8" ht="20.1" customHeight="1">
      <c r="B38" s="970" t="s">
        <v>813</v>
      </c>
      <c r="C38" s="968">
        <v>1893</v>
      </c>
      <c r="D38" s="967">
        <v>3541</v>
      </c>
      <c r="E38" s="967">
        <v>323</v>
      </c>
      <c r="F38" s="967">
        <v>580</v>
      </c>
      <c r="G38" s="967">
        <v>1127</v>
      </c>
      <c r="H38" s="966">
        <v>7464</v>
      </c>
    </row>
    <row r="39" spans="2:8" ht="20.1" customHeight="1">
      <c r="B39" s="969">
        <v>2012</v>
      </c>
      <c r="C39" s="934"/>
      <c r="D39" s="934"/>
      <c r="E39" s="934"/>
      <c r="F39" s="934"/>
      <c r="G39" s="934"/>
      <c r="H39" s="934"/>
    </row>
    <row r="40" spans="2:8" ht="20.1" customHeight="1">
      <c r="B40" s="952" t="s">
        <v>823</v>
      </c>
      <c r="C40" s="954" t="s">
        <v>830</v>
      </c>
      <c r="D40" s="953">
        <v>4388</v>
      </c>
      <c r="E40" s="953">
        <v>968</v>
      </c>
      <c r="F40" s="953">
        <v>723</v>
      </c>
      <c r="G40" s="953">
        <v>3509</v>
      </c>
      <c r="H40" s="964">
        <v>11574</v>
      </c>
    </row>
    <row r="41" spans="2:8" ht="20.1" customHeight="1">
      <c r="B41" s="949" t="s">
        <v>822</v>
      </c>
      <c r="C41" s="948" t="s">
        <v>829</v>
      </c>
      <c r="D41" s="947">
        <v>13440</v>
      </c>
      <c r="E41" s="947">
        <v>639</v>
      </c>
      <c r="F41" s="947">
        <v>1010</v>
      </c>
      <c r="G41" s="947">
        <v>790</v>
      </c>
      <c r="H41" s="963">
        <v>22736</v>
      </c>
    </row>
    <row r="42" spans="2:8" ht="20.1" customHeight="1">
      <c r="B42" s="504" t="s">
        <v>821</v>
      </c>
      <c r="C42" s="968">
        <v>8843</v>
      </c>
      <c r="D42" s="967">
        <v>17828</v>
      </c>
      <c r="E42" s="967">
        <v>1607</v>
      </c>
      <c r="F42" s="967">
        <v>1733</v>
      </c>
      <c r="G42" s="967">
        <v>4299</v>
      </c>
      <c r="H42" s="966">
        <v>34310</v>
      </c>
    </row>
    <row r="43" spans="2:8" ht="20.1" customHeight="1">
      <c r="B43" s="952" t="s">
        <v>820</v>
      </c>
      <c r="C43" s="951">
        <v>-1318</v>
      </c>
      <c r="D43" s="950">
        <v>-1442</v>
      </c>
      <c r="E43" s="950">
        <v>-297</v>
      </c>
      <c r="F43" s="950">
        <v>-340</v>
      </c>
      <c r="G43" s="950">
        <v>-395</v>
      </c>
      <c r="H43" s="960">
        <v>-3792</v>
      </c>
    </row>
    <row r="44" spans="2:8" ht="20.1" customHeight="1">
      <c r="B44" s="952" t="s">
        <v>819</v>
      </c>
      <c r="C44" s="951">
        <v>-483</v>
      </c>
      <c r="D44" s="950">
        <v>-365</v>
      </c>
      <c r="E44" s="950">
        <v>-339</v>
      </c>
      <c r="F44" s="950">
        <v>-18</v>
      </c>
      <c r="G44" s="950">
        <v>-241</v>
      </c>
      <c r="H44" s="960">
        <v>-1446</v>
      </c>
    </row>
    <row r="45" spans="2:8" ht="20.1" customHeight="1">
      <c r="B45" s="952" t="s">
        <v>818</v>
      </c>
      <c r="C45" s="951" t="s">
        <v>828</v>
      </c>
      <c r="D45" s="950">
        <v>-2574</v>
      </c>
      <c r="E45" s="950">
        <v>-1558</v>
      </c>
      <c r="F45" s="950">
        <v>-458</v>
      </c>
      <c r="G45" s="950">
        <v>-938</v>
      </c>
      <c r="H45" s="960">
        <v>-7514</v>
      </c>
    </row>
    <row r="46" spans="2:8" ht="20.1" customHeight="1">
      <c r="B46" s="949" t="s">
        <v>816</v>
      </c>
      <c r="C46" s="948">
        <v>-326</v>
      </c>
      <c r="D46" s="947">
        <v>-1356</v>
      </c>
      <c r="E46" s="947">
        <v>-386</v>
      </c>
      <c r="F46" s="947">
        <v>-159</v>
      </c>
      <c r="G46" s="947">
        <v>-128</v>
      </c>
      <c r="H46" s="963">
        <v>-2355</v>
      </c>
    </row>
    <row r="47" spans="2:8" ht="20.1" customHeight="1">
      <c r="B47" s="504" t="s">
        <v>815</v>
      </c>
      <c r="C47" s="968">
        <v>4730</v>
      </c>
      <c r="D47" s="967">
        <v>12091</v>
      </c>
      <c r="E47" s="967">
        <v>-973</v>
      </c>
      <c r="F47" s="967">
        <v>758</v>
      </c>
      <c r="G47" s="967">
        <v>2597</v>
      </c>
      <c r="H47" s="966">
        <v>19203</v>
      </c>
    </row>
    <row r="48" spans="2:8" ht="20.1" customHeight="1">
      <c r="B48" s="949" t="s">
        <v>814</v>
      </c>
      <c r="C48" s="948">
        <v>-3478</v>
      </c>
      <c r="D48" s="947">
        <v>-7383</v>
      </c>
      <c r="E48" s="947">
        <v>226</v>
      </c>
      <c r="F48" s="947">
        <v>-386</v>
      </c>
      <c r="G48" s="947">
        <v>-1264</v>
      </c>
      <c r="H48" s="963">
        <v>-12285</v>
      </c>
    </row>
    <row r="49" spans="2:8" ht="20.1" customHeight="1">
      <c r="B49" s="504" t="s">
        <v>813</v>
      </c>
      <c r="C49" s="968">
        <v>1252</v>
      </c>
      <c r="D49" s="967">
        <v>4708</v>
      </c>
      <c r="E49" s="967">
        <v>-747</v>
      </c>
      <c r="F49" s="967">
        <v>372</v>
      </c>
      <c r="G49" s="967">
        <v>1333</v>
      </c>
      <c r="H49" s="966">
        <v>6918</v>
      </c>
    </row>
    <row r="50" spans="2:8" ht="20.1" customHeight="1">
      <c r="B50" s="965" t="s">
        <v>357</v>
      </c>
      <c r="C50" s="934"/>
      <c r="D50" s="934"/>
      <c r="E50" s="934"/>
      <c r="F50" s="934"/>
      <c r="G50" s="934"/>
      <c r="H50" s="934"/>
    </row>
    <row r="51" spans="2:8" ht="20.1" customHeight="1">
      <c r="B51" s="952" t="s">
        <v>823</v>
      </c>
      <c r="C51" s="954" t="s">
        <v>827</v>
      </c>
      <c r="D51" s="953">
        <v>3445</v>
      </c>
      <c r="E51" s="953">
        <v>1003</v>
      </c>
      <c r="F51" s="953">
        <v>812</v>
      </c>
      <c r="G51" s="953">
        <v>3483</v>
      </c>
      <c r="H51" s="964">
        <v>10377</v>
      </c>
    </row>
    <row r="52" spans="2:8" ht="20.1" customHeight="1">
      <c r="B52" s="949" t="s">
        <v>822</v>
      </c>
      <c r="C52" s="948" t="s">
        <v>826</v>
      </c>
      <c r="D52" s="947">
        <v>12101</v>
      </c>
      <c r="E52" s="947">
        <v>608</v>
      </c>
      <c r="F52" s="947">
        <v>679</v>
      </c>
      <c r="G52" s="947">
        <v>761</v>
      </c>
      <c r="H52" s="963">
        <v>19983</v>
      </c>
    </row>
    <row r="53" spans="2:8" ht="20.1" customHeight="1">
      <c r="B53" s="946" t="s">
        <v>821</v>
      </c>
      <c r="C53" s="792">
        <v>7468</v>
      </c>
      <c r="D53" s="791">
        <v>15546</v>
      </c>
      <c r="E53" s="791">
        <v>1611</v>
      </c>
      <c r="F53" s="791">
        <v>1491</v>
      </c>
      <c r="G53" s="791">
        <v>4244</v>
      </c>
      <c r="H53" s="876">
        <v>30360</v>
      </c>
    </row>
    <row r="54" spans="2:8" ht="20.1" customHeight="1">
      <c r="B54" s="952" t="s">
        <v>820</v>
      </c>
      <c r="C54" s="951">
        <v>-1327</v>
      </c>
      <c r="D54" s="950">
        <v>-1486</v>
      </c>
      <c r="E54" s="950">
        <v>-313</v>
      </c>
      <c r="F54" s="950">
        <v>-375</v>
      </c>
      <c r="G54" s="950">
        <v>-440</v>
      </c>
      <c r="H54" s="960">
        <v>-3941</v>
      </c>
    </row>
    <row r="55" spans="2:8" ht="20.1" customHeight="1">
      <c r="B55" s="952" t="s">
        <v>819</v>
      </c>
      <c r="C55" s="951">
        <v>-363</v>
      </c>
      <c r="D55" s="950">
        <v>-439</v>
      </c>
      <c r="E55" s="950">
        <v>-406</v>
      </c>
      <c r="F55" s="950">
        <v>-124</v>
      </c>
      <c r="G55" s="950">
        <v>-301</v>
      </c>
      <c r="H55" s="960">
        <v>-1633</v>
      </c>
    </row>
    <row r="56" spans="2:8" ht="20.1" customHeight="1">
      <c r="B56" s="952" t="s">
        <v>818</v>
      </c>
      <c r="C56" s="951" t="s">
        <v>825</v>
      </c>
      <c r="D56" s="950">
        <v>-2585</v>
      </c>
      <c r="E56" s="950">
        <v>-914</v>
      </c>
      <c r="F56" s="950">
        <v>-546</v>
      </c>
      <c r="G56" s="950">
        <v>-1274</v>
      </c>
      <c r="H56" s="960">
        <v>-6687</v>
      </c>
    </row>
    <row r="57" spans="2:8" ht="20.1" customHeight="1">
      <c r="B57" s="949" t="s">
        <v>816</v>
      </c>
      <c r="C57" s="948">
        <v>-371</v>
      </c>
      <c r="D57" s="947">
        <v>-1188</v>
      </c>
      <c r="E57" s="947">
        <v>-327</v>
      </c>
      <c r="F57" s="947">
        <v>-80</v>
      </c>
      <c r="G57" s="947">
        <v>-137</v>
      </c>
      <c r="H57" s="963">
        <v>-2103</v>
      </c>
    </row>
    <row r="58" spans="2:8" ht="20.1" customHeight="1">
      <c r="B58" s="946" t="s">
        <v>815</v>
      </c>
      <c r="C58" s="792">
        <v>4039</v>
      </c>
      <c r="D58" s="791">
        <v>9848</v>
      </c>
      <c r="E58" s="791">
        <v>-349</v>
      </c>
      <c r="F58" s="791">
        <v>366</v>
      </c>
      <c r="G58" s="791">
        <v>2092</v>
      </c>
      <c r="H58" s="876">
        <v>15996</v>
      </c>
    </row>
    <row r="59" spans="2:8" ht="20.1" customHeight="1">
      <c r="B59" s="949" t="s">
        <v>814</v>
      </c>
      <c r="C59" s="948">
        <v>-2726</v>
      </c>
      <c r="D59" s="947">
        <v>-6235</v>
      </c>
      <c r="E59" s="947">
        <v>42</v>
      </c>
      <c r="F59" s="947">
        <v>-316</v>
      </c>
      <c r="G59" s="947">
        <v>-1061</v>
      </c>
      <c r="H59" s="963">
        <v>-10296</v>
      </c>
    </row>
    <row r="60" spans="2:8" ht="20.1" customHeight="1">
      <c r="B60" s="946" t="s">
        <v>813</v>
      </c>
      <c r="C60" s="792">
        <v>1313</v>
      </c>
      <c r="D60" s="791">
        <v>3613</v>
      </c>
      <c r="E60" s="791">
        <v>-307</v>
      </c>
      <c r="F60" s="791">
        <v>50</v>
      </c>
      <c r="G60" s="791">
        <v>1031</v>
      </c>
      <c r="H60" s="876">
        <v>5700</v>
      </c>
    </row>
    <row r="62" spans="2:8" ht="20.1" customHeight="1">
      <c r="B62" s="875" t="s">
        <v>196</v>
      </c>
      <c r="C62" s="1428" t="s">
        <v>747</v>
      </c>
      <c r="D62" s="1428"/>
      <c r="E62" s="1428"/>
      <c r="F62" s="1428"/>
      <c r="G62" s="1428"/>
      <c r="H62" s="1428"/>
    </row>
    <row r="63" spans="2:8" ht="20.1" customHeight="1">
      <c r="B63" s="862" t="s">
        <v>824</v>
      </c>
      <c r="C63" s="852" t="s">
        <v>720</v>
      </c>
      <c r="D63" s="852" t="s">
        <v>346</v>
      </c>
      <c r="E63" s="852" t="s">
        <v>760</v>
      </c>
      <c r="F63" s="852" t="s">
        <v>716</v>
      </c>
      <c r="G63" s="852" t="s">
        <v>788</v>
      </c>
      <c r="H63" s="852" t="s">
        <v>344</v>
      </c>
    </row>
    <row r="64" spans="2:8" ht="20.1" customHeight="1">
      <c r="B64" s="962">
        <v>2009</v>
      </c>
      <c r="C64" s="951" t="s">
        <v>199</v>
      </c>
      <c r="D64" s="950">
        <v>28</v>
      </c>
      <c r="E64" s="950">
        <v>118</v>
      </c>
      <c r="F64" s="950">
        <v>194</v>
      </c>
      <c r="G64" s="950" t="s">
        <v>199</v>
      </c>
      <c r="H64" s="960">
        <v>340</v>
      </c>
    </row>
    <row r="65" spans="2:8" ht="20.1" customHeight="1">
      <c r="B65" s="952" t="s">
        <v>200</v>
      </c>
      <c r="C65" s="961" t="s">
        <v>199</v>
      </c>
      <c r="D65" s="961">
        <v>56</v>
      </c>
      <c r="E65" s="961">
        <v>208</v>
      </c>
      <c r="F65" s="961">
        <v>612</v>
      </c>
      <c r="G65" s="961">
        <v>-1</v>
      </c>
      <c r="H65" s="960">
        <v>875</v>
      </c>
    </row>
    <row r="66" spans="2:8" ht="20.1" customHeight="1">
      <c r="B66" s="952" t="s">
        <v>146</v>
      </c>
      <c r="C66" s="961" t="s">
        <v>199</v>
      </c>
      <c r="D66" s="961">
        <v>12</v>
      </c>
      <c r="E66" s="961">
        <v>109</v>
      </c>
      <c r="F66" s="961">
        <v>1023</v>
      </c>
      <c r="G66" s="961">
        <v>45</v>
      </c>
      <c r="H66" s="960">
        <v>1189</v>
      </c>
    </row>
    <row r="67" spans="2:8" ht="20.1" customHeight="1">
      <c r="B67" s="959">
        <v>2012</v>
      </c>
      <c r="C67" s="958" t="s">
        <v>199</v>
      </c>
      <c r="D67" s="958" t="s">
        <v>199</v>
      </c>
      <c r="E67" s="957">
        <v>232</v>
      </c>
      <c r="F67" s="957">
        <v>1120</v>
      </c>
      <c r="G67" s="957">
        <v>34</v>
      </c>
      <c r="H67" s="956">
        <v>1386</v>
      </c>
    </row>
    <row r="68" spans="2:8" ht="20.1" customHeight="1">
      <c r="B68" s="935">
        <v>2013</v>
      </c>
      <c r="C68" s="955"/>
      <c r="D68" s="955"/>
      <c r="E68" s="955"/>
      <c r="F68" s="955"/>
      <c r="G68" s="955"/>
      <c r="H68" s="955"/>
    </row>
    <row r="69" spans="2:8" ht="20.1" customHeight="1">
      <c r="B69" s="952" t="s">
        <v>823</v>
      </c>
      <c r="C69" s="954" t="s">
        <v>817</v>
      </c>
      <c r="D69" s="953" t="s">
        <v>199</v>
      </c>
      <c r="E69" s="953" t="s">
        <v>199</v>
      </c>
      <c r="F69" s="953">
        <v>1521</v>
      </c>
      <c r="G69" s="953">
        <v>569</v>
      </c>
      <c r="H69" s="953">
        <v>2090</v>
      </c>
    </row>
    <row r="70" spans="2:8" ht="20.1" customHeight="1">
      <c r="B70" s="949" t="s">
        <v>822</v>
      </c>
      <c r="C70" s="948" t="s">
        <v>817</v>
      </c>
      <c r="D70" s="947" t="s">
        <v>199</v>
      </c>
      <c r="E70" s="947">
        <v>752</v>
      </c>
      <c r="F70" s="947">
        <v>7748</v>
      </c>
      <c r="G70" s="947">
        <v>10</v>
      </c>
      <c r="H70" s="947">
        <v>8510</v>
      </c>
    </row>
    <row r="71" spans="2:8" ht="20.1" customHeight="1">
      <c r="B71" s="946" t="s">
        <v>821</v>
      </c>
      <c r="C71" s="842" t="s">
        <v>199</v>
      </c>
      <c r="D71" s="841" t="s">
        <v>199</v>
      </c>
      <c r="E71" s="841">
        <v>752</v>
      </c>
      <c r="F71" s="841">
        <v>9269</v>
      </c>
      <c r="G71" s="841">
        <v>579</v>
      </c>
      <c r="H71" s="841">
        <v>10600</v>
      </c>
    </row>
    <row r="72" spans="2:8" ht="20.1" customHeight="1">
      <c r="B72" s="952" t="s">
        <v>820</v>
      </c>
      <c r="C72" s="951" t="s">
        <v>199</v>
      </c>
      <c r="D72" s="950" t="s">
        <v>199</v>
      </c>
      <c r="E72" s="950">
        <v>-81</v>
      </c>
      <c r="F72" s="950">
        <v>-362</v>
      </c>
      <c r="G72" s="950">
        <v>-41</v>
      </c>
      <c r="H72" s="950">
        <v>-484</v>
      </c>
    </row>
    <row r="73" spans="2:8" ht="20.1" customHeight="1">
      <c r="B73" s="952" t="s">
        <v>819</v>
      </c>
      <c r="C73" s="951" t="s">
        <v>199</v>
      </c>
      <c r="D73" s="950" t="s">
        <v>199</v>
      </c>
      <c r="E73" s="950" t="s">
        <v>199</v>
      </c>
      <c r="F73" s="950" t="s">
        <v>199</v>
      </c>
      <c r="G73" s="950">
        <v>-2</v>
      </c>
      <c r="H73" s="950">
        <v>-2</v>
      </c>
    </row>
    <row r="74" spans="2:8" ht="20.1" customHeight="1">
      <c r="B74" s="952" t="s">
        <v>818</v>
      </c>
      <c r="C74" s="951" t="s">
        <v>817</v>
      </c>
      <c r="D74" s="950" t="s">
        <v>199</v>
      </c>
      <c r="E74" s="950">
        <v>-34</v>
      </c>
      <c r="F74" s="950">
        <v>-350</v>
      </c>
      <c r="G74" s="950">
        <v>-194</v>
      </c>
      <c r="H74" s="950">
        <v>-578</v>
      </c>
    </row>
    <row r="75" spans="2:8" ht="20.1" customHeight="1">
      <c r="B75" s="949" t="s">
        <v>816</v>
      </c>
      <c r="C75" s="948" t="s">
        <v>199</v>
      </c>
      <c r="D75" s="947" t="s">
        <v>199</v>
      </c>
      <c r="E75" s="947">
        <v>-481</v>
      </c>
      <c r="F75" s="947">
        <v>-6741</v>
      </c>
      <c r="G75" s="947">
        <v>-91</v>
      </c>
      <c r="H75" s="947">
        <v>-7313</v>
      </c>
    </row>
    <row r="76" spans="2:8" ht="20.1" customHeight="1">
      <c r="B76" s="946" t="s">
        <v>815</v>
      </c>
      <c r="C76" s="842" t="s">
        <v>199</v>
      </c>
      <c r="D76" s="841" t="s">
        <v>199</v>
      </c>
      <c r="E76" s="841">
        <v>156</v>
      </c>
      <c r="F76" s="841">
        <v>1816</v>
      </c>
      <c r="G76" s="841">
        <v>251</v>
      </c>
      <c r="H76" s="841">
        <v>2223</v>
      </c>
    </row>
    <row r="77" spans="2:8" ht="20.1" customHeight="1">
      <c r="B77" s="949" t="s">
        <v>814</v>
      </c>
      <c r="C77" s="948" t="s">
        <v>199</v>
      </c>
      <c r="D77" s="947" t="s">
        <v>199</v>
      </c>
      <c r="E77" s="947">
        <v>-77</v>
      </c>
      <c r="F77" s="947">
        <v>-410</v>
      </c>
      <c r="G77" s="947">
        <v>-83</v>
      </c>
      <c r="H77" s="947">
        <v>-570</v>
      </c>
    </row>
    <row r="78" spans="2:8" ht="20.1" customHeight="1">
      <c r="B78" s="946" t="s">
        <v>813</v>
      </c>
      <c r="C78" s="842" t="s">
        <v>199</v>
      </c>
      <c r="D78" s="841" t="s">
        <v>199</v>
      </c>
      <c r="E78" s="841">
        <v>79</v>
      </c>
      <c r="F78" s="841">
        <v>1406</v>
      </c>
      <c r="G78" s="841">
        <v>168</v>
      </c>
      <c r="H78" s="841">
        <v>1653</v>
      </c>
    </row>
    <row r="80" spans="2:8" ht="20.1" customHeight="1">
      <c r="B80" s="1434" t="s">
        <v>812</v>
      </c>
      <c r="C80" s="1435"/>
      <c r="D80" s="1435"/>
      <c r="E80" s="1435"/>
      <c r="F80" s="1435"/>
      <c r="G80" s="1435"/>
      <c r="H80" s="1435"/>
    </row>
  </sheetData>
  <mergeCells count="4">
    <mergeCell ref="B2:H2"/>
    <mergeCell ref="C4:H4"/>
    <mergeCell ref="C62:H62"/>
    <mergeCell ref="B80:H80"/>
  </mergeCells>
  <printOptions/>
  <pageMargins left="0.75" right="0.75" top="1" bottom="1" header="0.5" footer="0.5"/>
  <pageSetup horizontalDpi="600" verticalDpi="600" orientation="portrait" paperSize="9" scale="67"/>
  <rowBreaks count="1" manualBreakCount="1">
    <brk id="49" max="16383" man="1"/>
  </rowBreaks>
  <drawing r:id="rId1"/>
</worksheet>
</file>

<file path=xl/worksheets/sheet51.xml><?xml version="1.0" encoding="utf-8"?>
<worksheet xmlns="http://schemas.openxmlformats.org/spreadsheetml/2006/main" xmlns:r="http://schemas.openxmlformats.org/officeDocument/2006/relationships">
  <sheetPr>
    <tabColor rgb="FF542C73"/>
  </sheetPr>
  <dimension ref="B2:I52"/>
  <sheetViews>
    <sheetView showGridLines="0" workbookViewId="0" topLeftCell="A37">
      <selection activeCell="B2" sqref="B2:I2"/>
    </sheetView>
  </sheetViews>
  <sheetFormatPr defaultColWidth="10.875" defaultRowHeight="19.5" customHeight="1"/>
  <cols>
    <col min="1" max="1" width="5.50390625" style="9" customWidth="1"/>
    <col min="2" max="2" width="39.375" style="9" customWidth="1"/>
    <col min="3" max="16384" width="10.875" style="9" customWidth="1"/>
  </cols>
  <sheetData>
    <row r="2" spans="2:9" ht="20.1" customHeight="1">
      <c r="B2" s="1392" t="str">
        <f>UPPER("﻿﻿Cost incurred in oil and gas property acquisition, 
exploration and development activities")</f>
        <v>﻿﻿COST INCURRED IN OIL AND GAS PROPERTY ACQUISITION, 
EXPLORATION AND DEVELOPMENT ACTIVITIES</v>
      </c>
      <c r="C2" s="1392"/>
      <c r="D2" s="1392"/>
      <c r="E2" s="1392"/>
      <c r="F2" s="1392"/>
      <c r="G2" s="1392"/>
      <c r="H2" s="1392"/>
      <c r="I2" s="1392"/>
    </row>
    <row r="4" spans="2:8" ht="20.1" customHeight="1">
      <c r="B4" s="875" t="s">
        <v>196</v>
      </c>
      <c r="C4" s="1428" t="s">
        <v>748</v>
      </c>
      <c r="D4" s="1428"/>
      <c r="E4" s="1428"/>
      <c r="F4" s="1428"/>
      <c r="G4" s="1428"/>
      <c r="H4" s="1428"/>
    </row>
    <row r="5" spans="2:8" ht="20.1" customHeight="1">
      <c r="B5" s="852"/>
      <c r="C5" s="852" t="s">
        <v>720</v>
      </c>
      <c r="D5" s="852" t="s">
        <v>346</v>
      </c>
      <c r="E5" s="852" t="s">
        <v>760</v>
      </c>
      <c r="F5" s="852" t="s">
        <v>716</v>
      </c>
      <c r="G5" s="852" t="s">
        <v>788</v>
      </c>
      <c r="H5" s="852" t="s">
        <v>344</v>
      </c>
    </row>
    <row r="6" spans="2:8" ht="20.1" customHeight="1">
      <c r="B6" s="554">
        <v>2009</v>
      </c>
      <c r="C6" s="874"/>
      <c r="D6" s="874"/>
      <c r="E6" s="874"/>
      <c r="F6" s="874"/>
      <c r="G6" s="874"/>
      <c r="H6" s="874"/>
    </row>
    <row r="7" spans="2:8" ht="20.1" customHeight="1">
      <c r="B7" s="150" t="s">
        <v>855</v>
      </c>
      <c r="C7" s="994">
        <v>71</v>
      </c>
      <c r="D7" s="993">
        <v>45</v>
      </c>
      <c r="E7" s="993">
        <v>1551</v>
      </c>
      <c r="F7" s="994">
        <v>105</v>
      </c>
      <c r="G7" s="993" t="s">
        <v>199</v>
      </c>
      <c r="H7" s="518">
        <v>1772</v>
      </c>
    </row>
    <row r="8" spans="2:8" ht="20.1" customHeight="1">
      <c r="B8" s="150" t="s">
        <v>854</v>
      </c>
      <c r="C8" s="508">
        <v>26</v>
      </c>
      <c r="D8" s="489">
        <v>8</v>
      </c>
      <c r="E8" s="489">
        <v>403</v>
      </c>
      <c r="F8" s="508" t="s">
        <v>199</v>
      </c>
      <c r="G8" s="489">
        <v>21</v>
      </c>
      <c r="H8" s="518">
        <v>458</v>
      </c>
    </row>
    <row r="9" spans="2:8" ht="20.1" customHeight="1">
      <c r="B9" s="150" t="s">
        <v>331</v>
      </c>
      <c r="C9" s="508">
        <v>284</v>
      </c>
      <c r="D9" s="489">
        <v>475</v>
      </c>
      <c r="E9" s="489">
        <v>222</v>
      </c>
      <c r="F9" s="508">
        <v>87</v>
      </c>
      <c r="G9" s="489">
        <v>123</v>
      </c>
      <c r="H9" s="518">
        <v>1191</v>
      </c>
    </row>
    <row r="10" spans="2:8" ht="20.1" customHeight="1">
      <c r="B10" s="391" t="s">
        <v>853</v>
      </c>
      <c r="C10" s="506">
        <v>1658</v>
      </c>
      <c r="D10" s="486">
        <v>3288</v>
      </c>
      <c r="E10" s="486">
        <v>618</v>
      </c>
      <c r="F10" s="506">
        <v>250</v>
      </c>
      <c r="G10" s="486">
        <v>1852</v>
      </c>
      <c r="H10" s="987">
        <v>7666</v>
      </c>
    </row>
    <row r="11" spans="2:8" ht="20.1" customHeight="1">
      <c r="B11" s="873" t="s">
        <v>852</v>
      </c>
      <c r="C11" s="865">
        <v>2039</v>
      </c>
      <c r="D11" s="864">
        <v>3816</v>
      </c>
      <c r="E11" s="864">
        <v>2794</v>
      </c>
      <c r="F11" s="865">
        <v>442</v>
      </c>
      <c r="G11" s="864">
        <v>1996</v>
      </c>
      <c r="H11" s="992">
        <v>11087</v>
      </c>
    </row>
    <row r="12" spans="2:8" ht="20.1" customHeight="1">
      <c r="B12" s="554">
        <v>2010</v>
      </c>
      <c r="C12" s="874"/>
      <c r="D12" s="874"/>
      <c r="E12" s="874"/>
      <c r="F12" s="874"/>
      <c r="G12" s="874"/>
      <c r="H12" s="874"/>
    </row>
    <row r="13" spans="2:8" ht="20.1" customHeight="1">
      <c r="B13" s="150" t="s">
        <v>855</v>
      </c>
      <c r="C13" s="994">
        <v>162</v>
      </c>
      <c r="D13" s="994">
        <v>137</v>
      </c>
      <c r="E13" s="993">
        <v>26</v>
      </c>
      <c r="F13" s="993">
        <v>139</v>
      </c>
      <c r="G13" s="993">
        <v>21</v>
      </c>
      <c r="H13" s="518">
        <v>485</v>
      </c>
    </row>
    <row r="14" spans="2:8" ht="20.1" customHeight="1">
      <c r="B14" s="150" t="s">
        <v>854</v>
      </c>
      <c r="C14" s="508">
        <v>5</v>
      </c>
      <c r="D14" s="508">
        <v>124</v>
      </c>
      <c r="E14" s="489">
        <v>1186</v>
      </c>
      <c r="F14" s="489">
        <v>8</v>
      </c>
      <c r="G14" s="489">
        <v>619</v>
      </c>
      <c r="H14" s="518">
        <v>1942</v>
      </c>
    </row>
    <row r="15" spans="2:8" ht="20.1" customHeight="1">
      <c r="B15" s="150" t="s">
        <v>331</v>
      </c>
      <c r="C15" s="508">
        <v>361</v>
      </c>
      <c r="D15" s="508">
        <v>407</v>
      </c>
      <c r="E15" s="489">
        <v>276</v>
      </c>
      <c r="F15" s="489">
        <v>17</v>
      </c>
      <c r="G15" s="489">
        <v>250</v>
      </c>
      <c r="H15" s="518">
        <v>1311</v>
      </c>
    </row>
    <row r="16" spans="2:8" ht="20.1" customHeight="1">
      <c r="B16" s="391" t="s">
        <v>853</v>
      </c>
      <c r="C16" s="506">
        <v>1565</v>
      </c>
      <c r="D16" s="506">
        <v>3105</v>
      </c>
      <c r="E16" s="486">
        <v>718</v>
      </c>
      <c r="F16" s="486">
        <v>247</v>
      </c>
      <c r="G16" s="486">
        <v>2007</v>
      </c>
      <c r="H16" s="987">
        <v>7642</v>
      </c>
    </row>
    <row r="17" spans="2:8" ht="20.1" customHeight="1">
      <c r="B17" s="873" t="s">
        <v>852</v>
      </c>
      <c r="C17" s="865">
        <v>2093</v>
      </c>
      <c r="D17" s="865">
        <v>3773</v>
      </c>
      <c r="E17" s="864">
        <v>2206</v>
      </c>
      <c r="F17" s="864">
        <v>411</v>
      </c>
      <c r="G17" s="864">
        <v>2897</v>
      </c>
      <c r="H17" s="992">
        <v>11380</v>
      </c>
    </row>
    <row r="18" spans="2:8" ht="20.1" customHeight="1">
      <c r="B18" s="554">
        <v>2011</v>
      </c>
      <c r="C18" s="874"/>
      <c r="D18" s="874"/>
      <c r="E18" s="874"/>
      <c r="F18" s="874"/>
      <c r="G18" s="874"/>
      <c r="H18" s="874"/>
    </row>
    <row r="19" spans="2:8" ht="20.1" customHeight="1">
      <c r="B19" s="150" t="s">
        <v>855</v>
      </c>
      <c r="C19" s="994">
        <v>298</v>
      </c>
      <c r="D19" s="993">
        <v>10</v>
      </c>
      <c r="E19" s="993">
        <v>413</v>
      </c>
      <c r="F19" s="993">
        <v>2</v>
      </c>
      <c r="G19" s="993">
        <v>251</v>
      </c>
      <c r="H19" s="518">
        <v>974</v>
      </c>
    </row>
    <row r="20" spans="2:8" ht="20.1" customHeight="1">
      <c r="B20" s="150" t="s">
        <v>854</v>
      </c>
      <c r="C20" s="508">
        <v>1</v>
      </c>
      <c r="D20" s="489">
        <v>397</v>
      </c>
      <c r="E20" s="489">
        <v>1692</v>
      </c>
      <c r="F20" s="489">
        <v>3</v>
      </c>
      <c r="G20" s="489">
        <v>14</v>
      </c>
      <c r="H20" s="518">
        <v>2107</v>
      </c>
    </row>
    <row r="21" spans="2:8" ht="20.1" customHeight="1">
      <c r="B21" s="150" t="s">
        <v>331</v>
      </c>
      <c r="C21" s="508">
        <v>505</v>
      </c>
      <c r="D21" s="489">
        <v>384</v>
      </c>
      <c r="E21" s="489">
        <v>254</v>
      </c>
      <c r="F21" s="489">
        <v>17</v>
      </c>
      <c r="G21" s="489">
        <v>417</v>
      </c>
      <c r="H21" s="518">
        <v>1577</v>
      </c>
    </row>
    <row r="22" spans="2:8" ht="20.1" customHeight="1">
      <c r="B22" s="391" t="s">
        <v>853</v>
      </c>
      <c r="C22" s="506">
        <v>2352</v>
      </c>
      <c r="D22" s="486">
        <v>3895</v>
      </c>
      <c r="E22" s="486">
        <v>1314</v>
      </c>
      <c r="F22" s="486">
        <v>329</v>
      </c>
      <c r="G22" s="486">
        <v>2823</v>
      </c>
      <c r="H22" s="987">
        <v>10713</v>
      </c>
    </row>
    <row r="23" spans="2:8" ht="20.1" customHeight="1">
      <c r="B23" s="873" t="s">
        <v>852</v>
      </c>
      <c r="C23" s="865">
        <v>3156</v>
      </c>
      <c r="D23" s="864">
        <v>4686</v>
      </c>
      <c r="E23" s="864">
        <v>3673</v>
      </c>
      <c r="F23" s="864">
        <v>351</v>
      </c>
      <c r="G23" s="864">
        <v>3505</v>
      </c>
      <c r="H23" s="992">
        <v>15371</v>
      </c>
    </row>
    <row r="24" spans="2:8" ht="20.1" customHeight="1">
      <c r="B24" s="969">
        <v>2012</v>
      </c>
      <c r="C24" s="934"/>
      <c r="D24" s="934"/>
      <c r="E24" s="934"/>
      <c r="F24" s="934"/>
      <c r="G24" s="934"/>
      <c r="H24" s="934"/>
    </row>
    <row r="25" spans="2:8" ht="20.1" customHeight="1">
      <c r="B25" s="150" t="s">
        <v>855</v>
      </c>
      <c r="C25" s="991">
        <v>202</v>
      </c>
      <c r="D25" s="991">
        <v>27</v>
      </c>
      <c r="E25" s="782" t="s">
        <v>199</v>
      </c>
      <c r="F25" s="782" t="s">
        <v>199</v>
      </c>
      <c r="G25" s="782">
        <v>12</v>
      </c>
      <c r="H25" s="518">
        <v>241</v>
      </c>
    </row>
    <row r="26" spans="2:8" ht="20.1" customHeight="1">
      <c r="B26" s="150" t="s">
        <v>854</v>
      </c>
      <c r="C26" s="508">
        <v>40</v>
      </c>
      <c r="D26" s="508">
        <v>1362</v>
      </c>
      <c r="E26" s="489">
        <v>384</v>
      </c>
      <c r="F26" s="489">
        <v>176</v>
      </c>
      <c r="G26" s="489">
        <v>26</v>
      </c>
      <c r="H26" s="518">
        <v>1988</v>
      </c>
    </row>
    <row r="27" spans="2:8" ht="20.1" customHeight="1">
      <c r="B27" s="150" t="s">
        <v>331</v>
      </c>
      <c r="C27" s="508">
        <v>598</v>
      </c>
      <c r="D27" s="508">
        <v>578</v>
      </c>
      <c r="E27" s="489">
        <v>571</v>
      </c>
      <c r="F27" s="489">
        <v>35</v>
      </c>
      <c r="G27" s="489">
        <v>340</v>
      </c>
      <c r="H27" s="518">
        <v>2122</v>
      </c>
    </row>
    <row r="28" spans="2:8" ht="20.1" customHeight="1">
      <c r="B28" s="391" t="s">
        <v>853</v>
      </c>
      <c r="C28" s="506">
        <v>3183</v>
      </c>
      <c r="D28" s="506">
        <v>4330</v>
      </c>
      <c r="E28" s="486">
        <v>1830</v>
      </c>
      <c r="F28" s="486">
        <v>307</v>
      </c>
      <c r="G28" s="486">
        <v>3331</v>
      </c>
      <c r="H28" s="987">
        <v>12981</v>
      </c>
    </row>
    <row r="29" spans="2:8" ht="20.1" customHeight="1">
      <c r="B29" s="504" t="s">
        <v>852</v>
      </c>
      <c r="C29" s="865">
        <v>4023</v>
      </c>
      <c r="D29" s="864">
        <v>6297</v>
      </c>
      <c r="E29" s="864">
        <v>2785</v>
      </c>
      <c r="F29" s="864">
        <v>518</v>
      </c>
      <c r="G29" s="864">
        <v>3709</v>
      </c>
      <c r="H29" s="992">
        <v>17332</v>
      </c>
    </row>
    <row r="30" spans="2:8" ht="20.1" customHeight="1">
      <c r="B30" s="935">
        <v>2013</v>
      </c>
      <c r="C30" s="934"/>
      <c r="D30" s="934"/>
      <c r="E30" s="934"/>
      <c r="F30" s="934"/>
      <c r="G30" s="934"/>
      <c r="H30" s="934"/>
    </row>
    <row r="31" spans="2:8" ht="20.1" customHeight="1">
      <c r="B31" s="150" t="s">
        <v>855</v>
      </c>
      <c r="C31" s="991" t="s">
        <v>199</v>
      </c>
      <c r="D31" s="991">
        <v>131</v>
      </c>
      <c r="E31" s="782" t="s">
        <v>199</v>
      </c>
      <c r="F31" s="782">
        <v>2</v>
      </c>
      <c r="G31" s="782">
        <v>367</v>
      </c>
      <c r="H31" s="518">
        <v>500</v>
      </c>
    </row>
    <row r="32" spans="2:8" ht="20.1" customHeight="1">
      <c r="B32" s="150" t="s">
        <v>854</v>
      </c>
      <c r="C32" s="508">
        <v>13</v>
      </c>
      <c r="D32" s="508">
        <v>386</v>
      </c>
      <c r="E32" s="489">
        <v>1584</v>
      </c>
      <c r="F32" s="489">
        <v>64</v>
      </c>
      <c r="G32" s="489">
        <v>64</v>
      </c>
      <c r="H32" s="518">
        <v>2111</v>
      </c>
    </row>
    <row r="33" spans="2:8" ht="20.1" customHeight="1">
      <c r="B33" s="150" t="s">
        <v>331</v>
      </c>
      <c r="C33" s="508">
        <v>511</v>
      </c>
      <c r="D33" s="508">
        <v>669</v>
      </c>
      <c r="E33" s="489">
        <v>441</v>
      </c>
      <c r="F33" s="489">
        <v>174</v>
      </c>
      <c r="G33" s="489">
        <v>408</v>
      </c>
      <c r="H33" s="518">
        <v>2203</v>
      </c>
    </row>
    <row r="34" spans="2:8" ht="20.1" customHeight="1">
      <c r="B34" s="391" t="s">
        <v>853</v>
      </c>
      <c r="C34" s="506">
        <v>3945</v>
      </c>
      <c r="D34" s="506">
        <v>6434</v>
      </c>
      <c r="E34" s="486">
        <v>2403</v>
      </c>
      <c r="F34" s="486">
        <v>349</v>
      </c>
      <c r="G34" s="486">
        <v>4212</v>
      </c>
      <c r="H34" s="987">
        <v>17343</v>
      </c>
    </row>
    <row r="35" spans="2:8" ht="20.1" customHeight="1">
      <c r="B35" s="793" t="s">
        <v>852</v>
      </c>
      <c r="C35" s="842">
        <v>4469</v>
      </c>
      <c r="D35" s="842">
        <v>7620</v>
      </c>
      <c r="E35" s="841">
        <v>4428</v>
      </c>
      <c r="F35" s="841">
        <v>589</v>
      </c>
      <c r="G35" s="841">
        <v>5051</v>
      </c>
      <c r="H35" s="986">
        <v>22157</v>
      </c>
    </row>
    <row r="38" spans="2:8" ht="20.1" customHeight="1">
      <c r="B38" s="875" t="s">
        <v>196</v>
      </c>
      <c r="C38" s="1428" t="s">
        <v>747</v>
      </c>
      <c r="D38" s="1428"/>
      <c r="E38" s="1428"/>
      <c r="F38" s="1428"/>
      <c r="G38" s="1428"/>
      <c r="H38" s="1428"/>
    </row>
    <row r="39" spans="2:8" ht="35.1" customHeight="1">
      <c r="B39" s="990" t="s">
        <v>856</v>
      </c>
      <c r="C39" s="852" t="s">
        <v>720</v>
      </c>
      <c r="D39" s="852" t="s">
        <v>346</v>
      </c>
      <c r="E39" s="852" t="s">
        <v>760</v>
      </c>
      <c r="F39" s="852" t="s">
        <v>716</v>
      </c>
      <c r="G39" s="852" t="s">
        <v>788</v>
      </c>
      <c r="H39" s="852" t="s">
        <v>344</v>
      </c>
    </row>
    <row r="40" spans="2:9" ht="20.1" customHeight="1">
      <c r="B40" s="619">
        <v>2009</v>
      </c>
      <c r="C40" s="508" t="s">
        <v>199</v>
      </c>
      <c r="D40" s="489">
        <v>28</v>
      </c>
      <c r="E40" s="489">
        <v>115</v>
      </c>
      <c r="F40" s="489">
        <v>296</v>
      </c>
      <c r="G40" s="489">
        <v>23</v>
      </c>
      <c r="H40" s="518">
        <v>462</v>
      </c>
      <c r="I40" s="525"/>
    </row>
    <row r="41" spans="2:9" ht="20.1" customHeight="1">
      <c r="B41" s="962">
        <v>2010</v>
      </c>
      <c r="C41" s="961" t="s">
        <v>199</v>
      </c>
      <c r="D41" s="961">
        <v>24</v>
      </c>
      <c r="E41" s="961">
        <v>129</v>
      </c>
      <c r="F41" s="961">
        <v>480</v>
      </c>
      <c r="G41" s="961">
        <v>73</v>
      </c>
      <c r="H41" s="960">
        <v>706</v>
      </c>
      <c r="I41" s="525"/>
    </row>
    <row r="42" spans="2:9" ht="20.1" customHeight="1">
      <c r="B42" s="952" t="s">
        <v>146</v>
      </c>
      <c r="C42" s="961" t="s">
        <v>199</v>
      </c>
      <c r="D42" s="961">
        <v>2</v>
      </c>
      <c r="E42" s="961">
        <v>108</v>
      </c>
      <c r="F42" s="961">
        <v>314</v>
      </c>
      <c r="G42" s="961">
        <v>4746</v>
      </c>
      <c r="H42" s="960">
        <v>5170</v>
      </c>
      <c r="I42" s="525"/>
    </row>
    <row r="43" spans="2:9" ht="20.1" customHeight="1">
      <c r="B43" s="959">
        <v>2012</v>
      </c>
      <c r="C43" s="958" t="s">
        <v>199</v>
      </c>
      <c r="D43" s="957" t="s">
        <v>199</v>
      </c>
      <c r="E43" s="957">
        <v>167</v>
      </c>
      <c r="F43" s="957">
        <v>380</v>
      </c>
      <c r="G43" s="957">
        <v>418</v>
      </c>
      <c r="H43" s="956">
        <v>965</v>
      </c>
      <c r="I43" s="525"/>
    </row>
    <row r="44" spans="2:9" ht="20.1" customHeight="1">
      <c r="B44" s="935">
        <v>2013</v>
      </c>
      <c r="C44" s="989"/>
      <c r="D44" s="988"/>
      <c r="E44" s="988"/>
      <c r="F44" s="988"/>
      <c r="G44" s="988"/>
      <c r="H44" s="955"/>
      <c r="I44" s="525"/>
    </row>
    <row r="45" spans="2:9" ht="20.1" customHeight="1">
      <c r="B45" s="150" t="s">
        <v>855</v>
      </c>
      <c r="C45" s="508" t="s">
        <v>199</v>
      </c>
      <c r="D45" s="489" t="s">
        <v>199</v>
      </c>
      <c r="E45" s="489" t="s">
        <v>199</v>
      </c>
      <c r="F45" s="489" t="s">
        <v>199</v>
      </c>
      <c r="G45" s="489">
        <v>206</v>
      </c>
      <c r="H45" s="518">
        <v>206</v>
      </c>
      <c r="I45" s="525"/>
    </row>
    <row r="46" spans="2:9" ht="20.1" customHeight="1">
      <c r="B46" s="150" t="s">
        <v>854</v>
      </c>
      <c r="C46" s="508" t="s">
        <v>199</v>
      </c>
      <c r="D46" s="489" t="s">
        <v>199</v>
      </c>
      <c r="E46" s="489" t="s">
        <v>199</v>
      </c>
      <c r="F46" s="489" t="s">
        <v>199</v>
      </c>
      <c r="G46" s="489">
        <v>106</v>
      </c>
      <c r="H46" s="518">
        <v>106</v>
      </c>
      <c r="I46" s="525"/>
    </row>
    <row r="47" spans="2:9" ht="20.1" customHeight="1">
      <c r="B47" s="150" t="s">
        <v>331</v>
      </c>
      <c r="C47" s="508" t="s">
        <v>199</v>
      </c>
      <c r="D47" s="489" t="s">
        <v>199</v>
      </c>
      <c r="E47" s="489" t="s">
        <v>199</v>
      </c>
      <c r="F47" s="489" t="s">
        <v>199</v>
      </c>
      <c r="G47" s="489" t="s">
        <v>199</v>
      </c>
      <c r="H47" s="518" t="s">
        <v>199</v>
      </c>
      <c r="I47" s="525"/>
    </row>
    <row r="48" spans="2:9" ht="20.1" customHeight="1">
      <c r="B48" s="391" t="s">
        <v>853</v>
      </c>
      <c r="C48" s="506" t="s">
        <v>199</v>
      </c>
      <c r="D48" s="486" t="s">
        <v>199</v>
      </c>
      <c r="E48" s="486">
        <v>128</v>
      </c>
      <c r="F48" s="486">
        <v>345</v>
      </c>
      <c r="G48" s="486">
        <v>241</v>
      </c>
      <c r="H48" s="987">
        <v>714</v>
      </c>
      <c r="I48" s="525"/>
    </row>
    <row r="49" spans="2:9" ht="20.1" customHeight="1">
      <c r="B49" s="793" t="s">
        <v>852</v>
      </c>
      <c r="C49" s="842" t="s">
        <v>199</v>
      </c>
      <c r="D49" s="841" t="s">
        <v>199</v>
      </c>
      <c r="E49" s="841">
        <v>128</v>
      </c>
      <c r="F49" s="841">
        <v>345</v>
      </c>
      <c r="G49" s="841">
        <v>553</v>
      </c>
      <c r="H49" s="986">
        <v>1026</v>
      </c>
      <c r="I49" s="525"/>
    </row>
    <row r="50" spans="3:9" ht="20.1" customHeight="1">
      <c r="C50" s="525"/>
      <c r="D50" s="525"/>
      <c r="E50" s="525"/>
      <c r="F50" s="525"/>
      <c r="G50" s="525"/>
      <c r="H50" s="525"/>
      <c r="I50" s="87"/>
    </row>
    <row r="51" spans="2:9" ht="20.1" customHeight="1">
      <c r="B51" s="87" t="s">
        <v>851</v>
      </c>
      <c r="C51" s="87"/>
      <c r="D51" s="87"/>
      <c r="E51" s="87"/>
      <c r="F51" s="87"/>
      <c r="G51" s="87"/>
      <c r="H51" s="87"/>
      <c r="I51" s="525"/>
    </row>
    <row r="52" spans="3:8" ht="20.1" customHeight="1">
      <c r="C52" s="525"/>
      <c r="D52" s="525"/>
      <c r="E52" s="525"/>
      <c r="F52" s="525"/>
      <c r="G52" s="525"/>
      <c r="H52" s="525"/>
    </row>
  </sheetData>
  <mergeCells count="3">
    <mergeCell ref="B2:I2"/>
    <mergeCell ref="C4:H4"/>
    <mergeCell ref="C38:H38"/>
  </mergeCells>
  <printOptions/>
  <pageMargins left="0.75" right="0.75" top="1" bottom="1" header="0.5" footer="0.5"/>
  <pageSetup horizontalDpi="600" verticalDpi="600" orientation="portrait" paperSize="9" scale="66"/>
  <drawing r:id="rId1"/>
</worksheet>
</file>

<file path=xl/worksheets/sheet52.xml><?xml version="1.0" encoding="utf-8"?>
<worksheet xmlns="http://schemas.openxmlformats.org/spreadsheetml/2006/main" xmlns:r="http://schemas.openxmlformats.org/officeDocument/2006/relationships">
  <sheetPr>
    <tabColor rgb="FF542C73"/>
  </sheetPr>
  <dimension ref="B2:H49"/>
  <sheetViews>
    <sheetView showGridLines="0" workbookViewId="0" topLeftCell="A46"/>
  </sheetViews>
  <sheetFormatPr defaultColWidth="10.875" defaultRowHeight="19.5" customHeight="1"/>
  <cols>
    <col min="1" max="1" width="5.50390625" style="9" customWidth="1"/>
    <col min="2" max="2" width="39.375" style="9" customWidth="1"/>
    <col min="3" max="16384" width="10.875" style="9" customWidth="1"/>
  </cols>
  <sheetData>
    <row r="2" spans="2:8" ht="20.1" customHeight="1">
      <c r="B2" s="1392" t="str">
        <f>UPPER("Capitalized cost related to oil and gas producing activities")</f>
        <v>CAPITALIZED COST RELATED TO OIL AND GAS PRODUCING ACTIVITIES</v>
      </c>
      <c r="C2" s="1392"/>
      <c r="D2" s="1392"/>
      <c r="E2" s="1392"/>
      <c r="F2" s="1392"/>
      <c r="G2" s="1392"/>
      <c r="H2" s="1392"/>
    </row>
    <row r="4" spans="2:8" ht="20.1" customHeight="1">
      <c r="B4" s="875" t="s">
        <v>196</v>
      </c>
      <c r="C4" s="1428" t="s">
        <v>748</v>
      </c>
      <c r="D4" s="1428"/>
      <c r="E4" s="1428"/>
      <c r="F4" s="1428"/>
      <c r="G4" s="1428"/>
      <c r="H4" s="1428"/>
    </row>
    <row r="5" spans="2:8" ht="20.1" customHeight="1">
      <c r="B5" s="785"/>
      <c r="C5" s="785" t="s">
        <v>720</v>
      </c>
      <c r="D5" s="785" t="s">
        <v>346</v>
      </c>
      <c r="E5" s="785" t="s">
        <v>860</v>
      </c>
      <c r="F5" s="785" t="s">
        <v>716</v>
      </c>
      <c r="G5" s="785" t="s">
        <v>788</v>
      </c>
      <c r="H5" s="785" t="s">
        <v>344</v>
      </c>
    </row>
    <row r="6" spans="2:8" ht="20.1" customHeight="1">
      <c r="B6" s="554" t="s">
        <v>756</v>
      </c>
      <c r="C6" s="1017"/>
      <c r="D6" s="1016"/>
      <c r="E6" s="1016"/>
      <c r="F6" s="1016"/>
      <c r="G6" s="1016"/>
      <c r="H6" s="1014"/>
    </row>
    <row r="7" spans="2:8" ht="20.1" customHeight="1">
      <c r="B7" s="150" t="s">
        <v>455</v>
      </c>
      <c r="C7" s="508">
        <v>30613</v>
      </c>
      <c r="D7" s="489">
        <v>27557</v>
      </c>
      <c r="E7" s="489">
        <v>7123</v>
      </c>
      <c r="F7" s="489">
        <v>5148</v>
      </c>
      <c r="G7" s="489">
        <v>10102</v>
      </c>
      <c r="H7" s="518">
        <v>80543</v>
      </c>
    </row>
    <row r="8" spans="2:8" ht="20.1" customHeight="1">
      <c r="B8" s="391" t="s">
        <v>454</v>
      </c>
      <c r="C8" s="506">
        <v>337</v>
      </c>
      <c r="D8" s="486">
        <v>1138</v>
      </c>
      <c r="E8" s="486">
        <v>839</v>
      </c>
      <c r="F8" s="486">
        <v>30</v>
      </c>
      <c r="G8" s="486">
        <v>555</v>
      </c>
      <c r="H8" s="987">
        <v>2899</v>
      </c>
    </row>
    <row r="9" spans="2:8" ht="20.1" customHeight="1">
      <c r="B9" s="998" t="s">
        <v>859</v>
      </c>
      <c r="C9" s="997">
        <v>30950</v>
      </c>
      <c r="D9" s="996">
        <v>28695</v>
      </c>
      <c r="E9" s="996">
        <v>7962</v>
      </c>
      <c r="F9" s="996">
        <v>5178</v>
      </c>
      <c r="G9" s="996">
        <v>10657</v>
      </c>
      <c r="H9" s="995">
        <v>83442</v>
      </c>
    </row>
    <row r="10" spans="2:8" ht="20.1" customHeight="1">
      <c r="B10" s="391" t="s">
        <v>858</v>
      </c>
      <c r="C10" s="506">
        <v>-21870</v>
      </c>
      <c r="D10" s="486">
        <v>-13510</v>
      </c>
      <c r="E10" s="486">
        <v>-2214</v>
      </c>
      <c r="F10" s="486">
        <v>-3325</v>
      </c>
      <c r="G10" s="486">
        <v>-3085</v>
      </c>
      <c r="H10" s="987">
        <v>-44004</v>
      </c>
    </row>
    <row r="11" spans="2:8" ht="20.1" customHeight="1">
      <c r="B11" s="504" t="s">
        <v>857</v>
      </c>
      <c r="C11" s="503">
        <v>9080</v>
      </c>
      <c r="D11" s="502">
        <v>15185</v>
      </c>
      <c r="E11" s="502">
        <v>5748</v>
      </c>
      <c r="F11" s="502">
        <v>1853</v>
      </c>
      <c r="G11" s="502">
        <v>7572</v>
      </c>
      <c r="H11" s="995">
        <v>39438</v>
      </c>
    </row>
    <row r="12" spans="2:8" ht="20.1" customHeight="1">
      <c r="B12" s="832" t="s">
        <v>755</v>
      </c>
      <c r="C12" s="1015"/>
      <c r="D12" s="540"/>
      <c r="E12" s="540"/>
      <c r="F12" s="540"/>
      <c r="G12" s="540"/>
      <c r="H12" s="874"/>
    </row>
    <row r="13" spans="2:8" ht="20.1" customHeight="1">
      <c r="B13" s="150" t="s">
        <v>455</v>
      </c>
      <c r="C13" s="508">
        <v>31735</v>
      </c>
      <c r="D13" s="489">
        <v>32494</v>
      </c>
      <c r="E13" s="489">
        <v>7588</v>
      </c>
      <c r="F13" s="489">
        <v>5715</v>
      </c>
      <c r="G13" s="489">
        <v>12750</v>
      </c>
      <c r="H13" s="518">
        <v>90282</v>
      </c>
    </row>
    <row r="14" spans="2:8" ht="20.1" customHeight="1">
      <c r="B14" s="391" t="s">
        <v>454</v>
      </c>
      <c r="C14" s="506">
        <v>402</v>
      </c>
      <c r="D14" s="486">
        <v>1458</v>
      </c>
      <c r="E14" s="486">
        <v>2142</v>
      </c>
      <c r="F14" s="486">
        <v>49</v>
      </c>
      <c r="G14" s="486">
        <v>1433</v>
      </c>
      <c r="H14" s="987">
        <v>5484</v>
      </c>
    </row>
    <row r="15" spans="2:8" ht="20.1" customHeight="1">
      <c r="B15" s="998" t="s">
        <v>859</v>
      </c>
      <c r="C15" s="997">
        <v>32137</v>
      </c>
      <c r="D15" s="996">
        <v>33952</v>
      </c>
      <c r="E15" s="996">
        <v>9730</v>
      </c>
      <c r="F15" s="996">
        <v>5764</v>
      </c>
      <c r="G15" s="996">
        <v>14183</v>
      </c>
      <c r="H15" s="995">
        <v>95766</v>
      </c>
    </row>
    <row r="16" spans="2:8" ht="20.1" customHeight="1">
      <c r="B16" s="391" t="s">
        <v>858</v>
      </c>
      <c r="C16" s="506">
        <v>-23006</v>
      </c>
      <c r="D16" s="486">
        <v>-16716</v>
      </c>
      <c r="E16" s="486">
        <v>-2302</v>
      </c>
      <c r="F16" s="486">
        <v>-3849</v>
      </c>
      <c r="G16" s="486">
        <v>-4092</v>
      </c>
      <c r="H16" s="987">
        <v>-49965</v>
      </c>
    </row>
    <row r="17" spans="2:8" ht="20.1" customHeight="1">
      <c r="B17" s="504" t="s">
        <v>857</v>
      </c>
      <c r="C17" s="503">
        <v>9131</v>
      </c>
      <c r="D17" s="502">
        <v>17236</v>
      </c>
      <c r="E17" s="502">
        <v>7428</v>
      </c>
      <c r="F17" s="502">
        <v>1915</v>
      </c>
      <c r="G17" s="502">
        <v>10091</v>
      </c>
      <c r="H17" s="995">
        <v>45801</v>
      </c>
    </row>
    <row r="18" spans="2:8" ht="20.1" customHeight="1">
      <c r="B18" s="832" t="s">
        <v>754</v>
      </c>
      <c r="C18" s="1015"/>
      <c r="D18" s="540"/>
      <c r="E18" s="540"/>
      <c r="F18" s="540"/>
      <c r="G18" s="540"/>
      <c r="H18" s="874"/>
    </row>
    <row r="19" spans="2:8" ht="20.1" customHeight="1">
      <c r="B19" s="150" t="s">
        <v>455</v>
      </c>
      <c r="C19" s="508">
        <v>34308</v>
      </c>
      <c r="D19" s="489">
        <v>37032</v>
      </c>
      <c r="E19" s="489">
        <v>8812</v>
      </c>
      <c r="F19" s="489">
        <v>6229</v>
      </c>
      <c r="G19" s="489">
        <v>17079</v>
      </c>
      <c r="H19" s="518">
        <v>103460</v>
      </c>
    </row>
    <row r="20" spans="2:8" ht="20.1" customHeight="1">
      <c r="B20" s="391" t="s">
        <v>454</v>
      </c>
      <c r="C20" s="506">
        <v>460</v>
      </c>
      <c r="D20" s="486">
        <v>1962</v>
      </c>
      <c r="E20" s="486">
        <v>4179</v>
      </c>
      <c r="F20" s="486">
        <v>62</v>
      </c>
      <c r="G20" s="486">
        <v>911</v>
      </c>
      <c r="H20" s="987">
        <v>7574</v>
      </c>
    </row>
    <row r="21" spans="2:8" ht="20.1" customHeight="1">
      <c r="B21" s="998" t="s">
        <v>859</v>
      </c>
      <c r="C21" s="997">
        <v>34768</v>
      </c>
      <c r="D21" s="996">
        <v>38994</v>
      </c>
      <c r="E21" s="996">
        <v>12991</v>
      </c>
      <c r="F21" s="996">
        <v>6291</v>
      </c>
      <c r="G21" s="996">
        <v>17990</v>
      </c>
      <c r="H21" s="995">
        <v>111034</v>
      </c>
    </row>
    <row r="22" spans="2:8" ht="20.1" customHeight="1">
      <c r="B22" s="391" t="s">
        <v>858</v>
      </c>
      <c r="C22" s="506">
        <v>-24047</v>
      </c>
      <c r="D22" s="486">
        <v>-18642</v>
      </c>
      <c r="E22" s="486">
        <v>-2294</v>
      </c>
      <c r="F22" s="486">
        <v>-4274</v>
      </c>
      <c r="G22" s="486">
        <v>-5066</v>
      </c>
      <c r="H22" s="987">
        <v>-54323</v>
      </c>
    </row>
    <row r="23" spans="2:8" ht="20.1" customHeight="1">
      <c r="B23" s="504" t="s">
        <v>857</v>
      </c>
      <c r="C23" s="503">
        <v>10721</v>
      </c>
      <c r="D23" s="502">
        <v>20352</v>
      </c>
      <c r="E23" s="502">
        <v>10697</v>
      </c>
      <c r="F23" s="502">
        <v>2017</v>
      </c>
      <c r="G23" s="502">
        <v>12924</v>
      </c>
      <c r="H23" s="995">
        <v>56711</v>
      </c>
    </row>
    <row r="24" spans="2:8" ht="20.1" customHeight="1">
      <c r="B24" s="554" t="s">
        <v>753</v>
      </c>
      <c r="C24" s="1014"/>
      <c r="D24" s="1014"/>
      <c r="E24" s="1014"/>
      <c r="F24" s="1014"/>
      <c r="G24" s="1014"/>
      <c r="H24" s="1014"/>
    </row>
    <row r="25" spans="2:8" ht="20.1" customHeight="1">
      <c r="B25" s="150" t="s">
        <v>455</v>
      </c>
      <c r="C25" s="589">
        <v>35456</v>
      </c>
      <c r="D25" s="455">
        <v>40562</v>
      </c>
      <c r="E25" s="455">
        <v>10108</v>
      </c>
      <c r="F25" s="455">
        <v>6408</v>
      </c>
      <c r="G25" s="455">
        <v>20463</v>
      </c>
      <c r="H25" s="1009">
        <v>112997</v>
      </c>
    </row>
    <row r="26" spans="2:8" ht="20.1" customHeight="1">
      <c r="B26" s="391" t="s">
        <v>454</v>
      </c>
      <c r="C26" s="584">
        <v>543</v>
      </c>
      <c r="D26" s="452">
        <v>3184</v>
      </c>
      <c r="E26" s="452">
        <v>4324</v>
      </c>
      <c r="F26" s="452">
        <v>248</v>
      </c>
      <c r="G26" s="452">
        <v>612</v>
      </c>
      <c r="H26" s="1006">
        <v>8911</v>
      </c>
    </row>
    <row r="27" spans="2:8" ht="20.1" customHeight="1">
      <c r="B27" s="998" t="s">
        <v>859</v>
      </c>
      <c r="C27" s="1008">
        <v>35999</v>
      </c>
      <c r="D27" s="1007">
        <v>43746</v>
      </c>
      <c r="E27" s="1007">
        <v>14432</v>
      </c>
      <c r="F27" s="1007">
        <v>6656</v>
      </c>
      <c r="G27" s="1007">
        <v>21075</v>
      </c>
      <c r="H27" s="504">
        <v>121908</v>
      </c>
    </row>
    <row r="28" spans="2:8" ht="20.1" customHeight="1">
      <c r="B28" s="391" t="s">
        <v>858</v>
      </c>
      <c r="C28" s="584">
        <v>-23660</v>
      </c>
      <c r="D28" s="452">
        <v>-20364</v>
      </c>
      <c r="E28" s="452">
        <v>-3219</v>
      </c>
      <c r="F28" s="452">
        <v>-4648</v>
      </c>
      <c r="G28" s="452">
        <v>-5872</v>
      </c>
      <c r="H28" s="1006">
        <v>-57763</v>
      </c>
    </row>
    <row r="29" spans="2:8" ht="20.1" customHeight="1">
      <c r="B29" s="504" t="s">
        <v>857</v>
      </c>
      <c r="C29" s="1013">
        <v>12339</v>
      </c>
      <c r="D29" s="1012">
        <v>23382</v>
      </c>
      <c r="E29" s="1012">
        <v>11213</v>
      </c>
      <c r="F29" s="1012">
        <v>2008</v>
      </c>
      <c r="G29" s="1012">
        <v>15203</v>
      </c>
      <c r="H29" s="504">
        <v>64145</v>
      </c>
    </row>
    <row r="30" spans="2:8" ht="20.1" customHeight="1">
      <c r="B30" s="999" t="s">
        <v>752</v>
      </c>
      <c r="C30" s="1011"/>
      <c r="D30" s="1010"/>
      <c r="E30" s="1010"/>
      <c r="F30" s="1010"/>
      <c r="G30" s="1010"/>
      <c r="H30" s="1001"/>
    </row>
    <row r="31" spans="2:8" ht="20.1" customHeight="1">
      <c r="B31" s="150" t="s">
        <v>455</v>
      </c>
      <c r="C31" s="589">
        <v>36482</v>
      </c>
      <c r="D31" s="455">
        <v>44760</v>
      </c>
      <c r="E31" s="455">
        <v>10878</v>
      </c>
      <c r="F31" s="455">
        <v>6483</v>
      </c>
      <c r="G31" s="455">
        <v>23869</v>
      </c>
      <c r="H31" s="1009">
        <v>122472</v>
      </c>
    </row>
    <row r="32" spans="2:8" ht="20.1" customHeight="1">
      <c r="B32" s="391" t="s">
        <v>454</v>
      </c>
      <c r="C32" s="584">
        <v>644</v>
      </c>
      <c r="D32" s="452">
        <v>3661</v>
      </c>
      <c r="E32" s="452">
        <v>5715</v>
      </c>
      <c r="F32" s="452">
        <v>349</v>
      </c>
      <c r="G32" s="452">
        <v>814</v>
      </c>
      <c r="H32" s="1006">
        <v>11183</v>
      </c>
    </row>
    <row r="33" spans="2:8" ht="20.1" customHeight="1">
      <c r="B33" s="998" t="s">
        <v>859</v>
      </c>
      <c r="C33" s="1008">
        <v>37126</v>
      </c>
      <c r="D33" s="1007">
        <v>48421</v>
      </c>
      <c r="E33" s="1007">
        <v>16593</v>
      </c>
      <c r="F33" s="1007">
        <v>6832</v>
      </c>
      <c r="G33" s="1007">
        <v>24683</v>
      </c>
      <c r="H33" s="504">
        <v>133655</v>
      </c>
    </row>
    <row r="34" spans="2:8" ht="20.1" customHeight="1">
      <c r="B34" s="391" t="s">
        <v>858</v>
      </c>
      <c r="C34" s="584">
        <v>-23354</v>
      </c>
      <c r="D34" s="452">
        <v>-21955</v>
      </c>
      <c r="E34" s="452">
        <v>-3814</v>
      </c>
      <c r="F34" s="452">
        <v>-4961</v>
      </c>
      <c r="G34" s="452">
        <v>-6844</v>
      </c>
      <c r="H34" s="1006">
        <v>-60928</v>
      </c>
    </row>
    <row r="35" spans="2:8" ht="20.1" customHeight="1">
      <c r="B35" s="1003" t="s">
        <v>857</v>
      </c>
      <c r="C35" s="1005">
        <v>13772</v>
      </c>
      <c r="D35" s="1004">
        <v>26466</v>
      </c>
      <c r="E35" s="1004">
        <v>12779</v>
      </c>
      <c r="F35" s="1004">
        <v>1871</v>
      </c>
      <c r="G35" s="1004">
        <v>17839</v>
      </c>
      <c r="H35" s="1003">
        <v>72727</v>
      </c>
    </row>
    <row r="36" ht="20.1" customHeight="1">
      <c r="B36" s="391"/>
    </row>
    <row r="37" spans="2:8" ht="20.1" customHeight="1">
      <c r="B37" s="1002" t="s">
        <v>196</v>
      </c>
      <c r="C37" s="1436" t="s">
        <v>747</v>
      </c>
      <c r="D37" s="1436"/>
      <c r="E37" s="1436"/>
      <c r="F37" s="1436"/>
      <c r="G37" s="1436"/>
      <c r="H37" s="1436"/>
    </row>
    <row r="38" spans="2:8" ht="20.1" customHeight="1">
      <c r="B38" s="1001" t="s">
        <v>861</v>
      </c>
      <c r="C38" s="1000" t="s">
        <v>720</v>
      </c>
      <c r="D38" s="1000" t="s">
        <v>346</v>
      </c>
      <c r="E38" s="1000" t="s">
        <v>860</v>
      </c>
      <c r="F38" s="1000" t="s">
        <v>716</v>
      </c>
      <c r="G38" s="1000" t="s">
        <v>788</v>
      </c>
      <c r="H38" s="1000" t="s">
        <v>344</v>
      </c>
    </row>
    <row r="39" spans="2:8" ht="20.1" customHeight="1">
      <c r="B39" s="150" t="s">
        <v>756</v>
      </c>
      <c r="C39" s="508" t="s">
        <v>199</v>
      </c>
      <c r="D39" s="508">
        <v>223</v>
      </c>
      <c r="E39" s="489">
        <v>690</v>
      </c>
      <c r="F39" s="508">
        <v>681</v>
      </c>
      <c r="G39" s="489">
        <v>62</v>
      </c>
      <c r="H39" s="518">
        <v>1656</v>
      </c>
    </row>
    <row r="40" spans="2:8" ht="20.1" customHeight="1">
      <c r="B40" s="150" t="s">
        <v>755</v>
      </c>
      <c r="C40" s="508" t="s">
        <v>199</v>
      </c>
      <c r="D40" s="489">
        <v>202</v>
      </c>
      <c r="E40" s="489">
        <v>748</v>
      </c>
      <c r="F40" s="489">
        <v>1081</v>
      </c>
      <c r="G40" s="489">
        <v>138</v>
      </c>
      <c r="H40" s="518">
        <v>2169</v>
      </c>
    </row>
    <row r="41" spans="2:8" ht="20.1" customHeight="1">
      <c r="B41" s="150" t="s">
        <v>754</v>
      </c>
      <c r="C41" s="508" t="s">
        <v>199</v>
      </c>
      <c r="D41" s="489" t="s">
        <v>199</v>
      </c>
      <c r="E41" s="489">
        <v>635</v>
      </c>
      <c r="F41" s="489">
        <v>1159</v>
      </c>
      <c r="G41" s="489">
        <v>4906</v>
      </c>
      <c r="H41" s="518">
        <v>6700</v>
      </c>
    </row>
    <row r="42" spans="2:8" ht="20.1" customHeight="1">
      <c r="B42" s="959" t="s">
        <v>753</v>
      </c>
      <c r="C42" s="958" t="s">
        <v>199</v>
      </c>
      <c r="D42" s="957" t="s">
        <v>199</v>
      </c>
      <c r="E42" s="957">
        <v>872</v>
      </c>
      <c r="F42" s="957">
        <v>1097</v>
      </c>
      <c r="G42" s="957">
        <v>4735</v>
      </c>
      <c r="H42" s="956">
        <v>6704</v>
      </c>
    </row>
    <row r="43" spans="2:8" ht="20.1" customHeight="1">
      <c r="B43" s="999" t="s">
        <v>752</v>
      </c>
      <c r="C43" s="989"/>
      <c r="D43" s="989"/>
      <c r="E43" s="988"/>
      <c r="F43" s="989"/>
      <c r="G43" s="988"/>
      <c r="H43" s="955"/>
    </row>
    <row r="44" spans="2:8" ht="20.1" customHeight="1">
      <c r="B44" s="150" t="s">
        <v>455</v>
      </c>
      <c r="C44" s="508" t="s">
        <v>199</v>
      </c>
      <c r="D44" s="508" t="s">
        <v>199</v>
      </c>
      <c r="E44" s="489">
        <v>891</v>
      </c>
      <c r="F44" s="508">
        <v>3939</v>
      </c>
      <c r="G44" s="489">
        <v>4567</v>
      </c>
      <c r="H44" s="518">
        <v>9397</v>
      </c>
    </row>
    <row r="45" spans="2:8" ht="20.1" customHeight="1">
      <c r="B45" s="391" t="s">
        <v>454</v>
      </c>
      <c r="C45" s="506" t="s">
        <v>199</v>
      </c>
      <c r="D45" s="506" t="s">
        <v>199</v>
      </c>
      <c r="E45" s="486" t="s">
        <v>199</v>
      </c>
      <c r="F45" s="506" t="s">
        <v>199</v>
      </c>
      <c r="G45" s="486">
        <v>1224</v>
      </c>
      <c r="H45" s="987">
        <v>1224</v>
      </c>
    </row>
    <row r="46" spans="2:8" ht="20.1" customHeight="1">
      <c r="B46" s="998" t="s">
        <v>859</v>
      </c>
      <c r="C46" s="997" t="s">
        <v>199</v>
      </c>
      <c r="D46" s="997" t="s">
        <v>199</v>
      </c>
      <c r="E46" s="996">
        <v>891</v>
      </c>
      <c r="F46" s="997">
        <v>3939</v>
      </c>
      <c r="G46" s="996">
        <v>5791</v>
      </c>
      <c r="H46" s="995">
        <v>10621</v>
      </c>
    </row>
    <row r="47" spans="2:8" ht="20.1" customHeight="1">
      <c r="B47" s="391" t="s">
        <v>858</v>
      </c>
      <c r="C47" s="506" t="s">
        <v>199</v>
      </c>
      <c r="D47" s="506" t="s">
        <v>199</v>
      </c>
      <c r="E47" s="486">
        <v>-161</v>
      </c>
      <c r="F47" s="506">
        <v>-2911</v>
      </c>
      <c r="G47" s="486">
        <v>-646</v>
      </c>
      <c r="H47" s="987">
        <v>-3718</v>
      </c>
    </row>
    <row r="48" spans="2:8" ht="20.1" customHeight="1">
      <c r="B48" s="793" t="s">
        <v>857</v>
      </c>
      <c r="C48" s="842" t="s">
        <v>199</v>
      </c>
      <c r="D48" s="842" t="s">
        <v>199</v>
      </c>
      <c r="E48" s="791">
        <v>730</v>
      </c>
      <c r="F48" s="792">
        <v>1028</v>
      </c>
      <c r="G48" s="791">
        <v>5145</v>
      </c>
      <c r="H48" s="797">
        <v>6903</v>
      </c>
    </row>
    <row r="49" ht="20.1" customHeight="1">
      <c r="F49" s="598"/>
    </row>
  </sheetData>
  <mergeCells count="3">
    <mergeCell ref="B2:H2"/>
    <mergeCell ref="C4:H4"/>
    <mergeCell ref="C37:H37"/>
  </mergeCells>
  <printOptions/>
  <pageMargins left="0.75" right="0.75" top="1" bottom="1" header="0.5" footer="0.5"/>
  <pageSetup horizontalDpi="600" verticalDpi="600" orientation="portrait" paperSize="9" scale="71"/>
  <drawing r:id="rId1"/>
</worksheet>
</file>

<file path=xl/worksheets/sheet53.xml><?xml version="1.0" encoding="utf-8"?>
<worksheet xmlns="http://schemas.openxmlformats.org/spreadsheetml/2006/main" xmlns:r="http://schemas.openxmlformats.org/officeDocument/2006/relationships">
  <sheetPr>
    <tabColor rgb="FF542C73"/>
  </sheetPr>
  <dimension ref="B2:M76"/>
  <sheetViews>
    <sheetView showGridLines="0" zoomScale="90" zoomScaleNormal="90" zoomScalePageLayoutView="90" workbookViewId="0" topLeftCell="A49">
      <selection activeCell="B2" sqref="B2:E2"/>
    </sheetView>
  </sheetViews>
  <sheetFormatPr defaultColWidth="10.875" defaultRowHeight="19.5" customHeight="1"/>
  <cols>
    <col min="1" max="1" width="5.50390625" style="9" customWidth="1"/>
    <col min="2" max="2" width="45.125" style="9" customWidth="1"/>
    <col min="3" max="16384" width="10.875" style="9" customWidth="1"/>
  </cols>
  <sheetData>
    <row r="2" spans="2:13" ht="36.75" customHeight="1">
      <c r="B2" s="1437" t="str">
        <f>UPPER("﻿Standardized measure of discounted future net cash flows (excluding transportation)")</f>
        <v>﻿STANDARDIZED MEASURE OF DISCOUNTED FUTURE NET CASH FLOWS (EXCLUDING TRANSPORTATION)</v>
      </c>
      <c r="C2" s="1437"/>
      <c r="D2" s="1437"/>
      <c r="E2" s="1437"/>
      <c r="F2" s="1028"/>
      <c r="G2" s="1028"/>
      <c r="H2" s="1027"/>
      <c r="I2" s="1027"/>
      <c r="J2" s="1027"/>
      <c r="K2" s="1027"/>
      <c r="L2" s="1027"/>
      <c r="M2" s="1027"/>
    </row>
    <row r="4" spans="2:13" ht="20.1" customHeight="1">
      <c r="B4" s="1438" t="s">
        <v>886</v>
      </c>
      <c r="C4" s="1438"/>
      <c r="D4" s="1438"/>
      <c r="E4" s="1438"/>
      <c r="F4" s="1438"/>
      <c r="G4" s="1438"/>
      <c r="H4" s="1438"/>
      <c r="I4" s="1438"/>
      <c r="J4" s="1438"/>
      <c r="K4" s="1438"/>
      <c r="L4" s="1438"/>
      <c r="M4" s="1438"/>
    </row>
    <row r="5" spans="2:13" ht="20.1" customHeight="1">
      <c r="B5" s="1431" t="s">
        <v>885</v>
      </c>
      <c r="C5" s="1431"/>
      <c r="D5" s="1431"/>
      <c r="E5" s="1431"/>
      <c r="F5" s="1431"/>
      <c r="G5" s="1431"/>
      <c r="H5" s="1431"/>
      <c r="I5" s="1431"/>
      <c r="J5" s="1431"/>
      <c r="K5" s="1431"/>
      <c r="L5" s="1431"/>
      <c r="M5" s="1431"/>
    </row>
    <row r="6" spans="2:13" ht="20.1" customHeight="1">
      <c r="B6" s="1431" t="s">
        <v>884</v>
      </c>
      <c r="C6" s="1431"/>
      <c r="D6" s="1431"/>
      <c r="E6" s="1431"/>
      <c r="F6" s="1431"/>
      <c r="G6" s="1431"/>
      <c r="H6" s="1431"/>
      <c r="I6" s="1431"/>
      <c r="J6" s="1431"/>
      <c r="K6" s="1431"/>
      <c r="L6" s="1431"/>
      <c r="M6" s="1431"/>
    </row>
    <row r="7" spans="2:13" ht="20.1" customHeight="1">
      <c r="B7" s="1431" t="s">
        <v>883</v>
      </c>
      <c r="C7" s="1431"/>
      <c r="D7" s="1431"/>
      <c r="E7" s="1431"/>
      <c r="F7" s="1431"/>
      <c r="G7" s="1431"/>
      <c r="H7" s="1431"/>
      <c r="I7" s="1431"/>
      <c r="J7" s="1431"/>
      <c r="K7" s="1431"/>
      <c r="L7" s="1431"/>
      <c r="M7" s="1431"/>
    </row>
    <row r="8" spans="2:13" ht="20.1" customHeight="1">
      <c r="B8" s="1431" t="s">
        <v>882</v>
      </c>
      <c r="C8" s="1431"/>
      <c r="D8" s="1431"/>
      <c r="E8" s="1431"/>
      <c r="F8" s="1431"/>
      <c r="G8" s="1431"/>
      <c r="H8" s="1431"/>
      <c r="I8" s="1431"/>
      <c r="J8" s="1431"/>
      <c r="K8" s="1431"/>
      <c r="L8" s="1431"/>
      <c r="M8" s="1431"/>
    </row>
    <row r="9" spans="2:13" ht="20.1" customHeight="1">
      <c r="B9" s="1431" t="s">
        <v>881</v>
      </c>
      <c r="C9" s="1431"/>
      <c r="D9" s="1431"/>
      <c r="E9" s="1431"/>
      <c r="F9" s="1431"/>
      <c r="G9" s="1431"/>
      <c r="H9" s="1431"/>
      <c r="I9" s="1431"/>
      <c r="J9" s="1431"/>
      <c r="K9" s="1431"/>
      <c r="L9" s="1431"/>
      <c r="M9" s="1431"/>
    </row>
    <row r="10" spans="2:13" ht="18.95" customHeight="1">
      <c r="B10" s="1438" t="s">
        <v>880</v>
      </c>
      <c r="C10" s="1438"/>
      <c r="D10" s="1438"/>
      <c r="E10" s="1438"/>
      <c r="F10" s="1438"/>
      <c r="G10" s="1438"/>
      <c r="H10" s="1438"/>
      <c r="I10" s="1438"/>
      <c r="J10" s="1438"/>
      <c r="K10" s="1438"/>
      <c r="L10" s="1438"/>
      <c r="M10" s="1438"/>
    </row>
    <row r="11" spans="2:13" ht="28.5" customHeight="1">
      <c r="B11" s="1439" t="s">
        <v>879</v>
      </c>
      <c r="C11" s="1439"/>
      <c r="D11" s="1439"/>
      <c r="E11" s="1439"/>
      <c r="F11" s="1439"/>
      <c r="G11" s="1439"/>
      <c r="H11" s="1439"/>
      <c r="I11" s="1439"/>
      <c r="J11" s="1439"/>
      <c r="K11" s="1439"/>
      <c r="L11" s="1439"/>
      <c r="M11" s="1439"/>
    </row>
    <row r="12" ht="20.1" customHeight="1">
      <c r="B12" s="929"/>
    </row>
    <row r="13" spans="2:8" ht="20.1" customHeight="1">
      <c r="B13" s="875" t="s">
        <v>196</v>
      </c>
      <c r="C13" s="1428" t="s">
        <v>748</v>
      </c>
      <c r="D13" s="1428"/>
      <c r="E13" s="1428"/>
      <c r="F13" s="1428"/>
      <c r="G13" s="1428"/>
      <c r="H13" s="1428"/>
    </row>
    <row r="14" spans="2:8" ht="20.1" customHeight="1">
      <c r="B14" s="785"/>
      <c r="C14" s="785" t="s">
        <v>720</v>
      </c>
      <c r="D14" s="785" t="s">
        <v>346</v>
      </c>
      <c r="E14" s="785" t="s">
        <v>760</v>
      </c>
      <c r="F14" s="785" t="s">
        <v>716</v>
      </c>
      <c r="G14" s="785" t="s">
        <v>788</v>
      </c>
      <c r="H14" s="785" t="s">
        <v>344</v>
      </c>
    </row>
    <row r="15" spans="2:8" ht="20.1" customHeight="1">
      <c r="B15" s="832" t="s">
        <v>878</v>
      </c>
      <c r="C15" s="541"/>
      <c r="D15" s="1026"/>
      <c r="E15" s="1026"/>
      <c r="F15" s="1026"/>
      <c r="G15" s="1026"/>
      <c r="H15" s="909"/>
    </row>
    <row r="16" spans="2:8" ht="20.1" customHeight="1">
      <c r="B16" s="150" t="s">
        <v>868</v>
      </c>
      <c r="C16" s="589">
        <v>50580</v>
      </c>
      <c r="D16" s="455">
        <v>107679</v>
      </c>
      <c r="E16" s="455">
        <v>18804</v>
      </c>
      <c r="F16" s="455">
        <v>9013</v>
      </c>
      <c r="G16" s="455">
        <v>32004</v>
      </c>
      <c r="H16" s="1009">
        <v>218080</v>
      </c>
    </row>
    <row r="17" spans="2:8" ht="20.1" customHeight="1">
      <c r="B17" s="150" t="s">
        <v>867</v>
      </c>
      <c r="C17" s="589">
        <v>-11373</v>
      </c>
      <c r="D17" s="455">
        <v>-23253</v>
      </c>
      <c r="E17" s="455">
        <v>-8286</v>
      </c>
      <c r="F17" s="455">
        <v>-2831</v>
      </c>
      <c r="G17" s="455">
        <v>-6996</v>
      </c>
      <c r="H17" s="1009">
        <v>-52739</v>
      </c>
    </row>
    <row r="18" spans="2:8" ht="20.1" customHeight="1">
      <c r="B18" s="150" t="s">
        <v>866</v>
      </c>
      <c r="C18" s="589">
        <v>-12795</v>
      </c>
      <c r="D18" s="455">
        <v>-21375</v>
      </c>
      <c r="E18" s="455">
        <v>-5728</v>
      </c>
      <c r="F18" s="455">
        <v>-698</v>
      </c>
      <c r="G18" s="455">
        <v>-6572</v>
      </c>
      <c r="H18" s="1009">
        <v>-47168</v>
      </c>
    </row>
    <row r="19" spans="2:8" ht="20.1" customHeight="1">
      <c r="B19" s="391" t="s">
        <v>865</v>
      </c>
      <c r="C19" s="584">
        <v>-17126</v>
      </c>
      <c r="D19" s="452">
        <v>-36286</v>
      </c>
      <c r="E19" s="452">
        <v>-1293</v>
      </c>
      <c r="F19" s="452">
        <v>-2041</v>
      </c>
      <c r="G19" s="452">
        <v>-5325</v>
      </c>
      <c r="H19" s="1006">
        <v>-62071</v>
      </c>
    </row>
    <row r="20" spans="2:8" ht="20.1" customHeight="1">
      <c r="B20" s="504" t="s">
        <v>864</v>
      </c>
      <c r="C20" s="1013">
        <v>9286</v>
      </c>
      <c r="D20" s="1012">
        <v>26765</v>
      </c>
      <c r="E20" s="1012">
        <v>3497</v>
      </c>
      <c r="F20" s="1012">
        <v>3443</v>
      </c>
      <c r="G20" s="1012">
        <v>13111</v>
      </c>
      <c r="H20" s="504">
        <v>56102</v>
      </c>
    </row>
    <row r="21" spans="2:8" ht="20.1" customHeight="1">
      <c r="B21" s="391" t="s">
        <v>863</v>
      </c>
      <c r="C21" s="584">
        <v>-3939</v>
      </c>
      <c r="D21" s="452">
        <v>-13882</v>
      </c>
      <c r="E21" s="452">
        <v>-2696</v>
      </c>
      <c r="F21" s="452">
        <v>-1558</v>
      </c>
      <c r="G21" s="452">
        <v>-8225</v>
      </c>
      <c r="H21" s="1006">
        <v>-30300</v>
      </c>
    </row>
    <row r="22" spans="2:8" ht="20.1" customHeight="1">
      <c r="B22" s="793" t="s">
        <v>862</v>
      </c>
      <c r="C22" s="842" t="s">
        <v>877</v>
      </c>
      <c r="D22" s="841">
        <v>12883</v>
      </c>
      <c r="E22" s="841">
        <v>801</v>
      </c>
      <c r="F22" s="841">
        <v>1885</v>
      </c>
      <c r="G22" s="841">
        <v>4886</v>
      </c>
      <c r="H22" s="986">
        <v>25802</v>
      </c>
    </row>
    <row r="23" spans="2:8" ht="20.1" customHeight="1">
      <c r="B23" s="832" t="s">
        <v>876</v>
      </c>
      <c r="C23" s="541"/>
      <c r="D23" s="1026"/>
      <c r="E23" s="1026"/>
      <c r="F23" s="1026"/>
      <c r="G23" s="1026"/>
      <c r="H23" s="909"/>
    </row>
    <row r="24" spans="2:8" ht="20.1" customHeight="1">
      <c r="B24" s="150" t="s">
        <v>868</v>
      </c>
      <c r="C24" s="508">
        <v>65644</v>
      </c>
      <c r="D24" s="489">
        <v>142085</v>
      </c>
      <c r="E24" s="489">
        <v>42378</v>
      </c>
      <c r="F24" s="489">
        <v>14777</v>
      </c>
      <c r="G24" s="489">
        <v>41075</v>
      </c>
      <c r="H24" s="518">
        <v>305959</v>
      </c>
    </row>
    <row r="25" spans="2:8" ht="20.1" customHeight="1">
      <c r="B25" s="150" t="s">
        <v>867</v>
      </c>
      <c r="C25" s="508">
        <v>-16143</v>
      </c>
      <c r="D25" s="489">
        <v>-29479</v>
      </c>
      <c r="E25" s="489">
        <v>-19477</v>
      </c>
      <c r="F25" s="489">
        <v>-4110</v>
      </c>
      <c r="G25" s="489">
        <v>-6476</v>
      </c>
      <c r="H25" s="518">
        <v>-75685</v>
      </c>
    </row>
    <row r="26" spans="2:8" ht="20.1" customHeight="1">
      <c r="B26" s="150" t="s">
        <v>866</v>
      </c>
      <c r="C26" s="508">
        <v>-18744</v>
      </c>
      <c r="D26" s="489">
        <v>-25587</v>
      </c>
      <c r="E26" s="489">
        <v>-8317</v>
      </c>
      <c r="F26" s="489">
        <v>-3788</v>
      </c>
      <c r="G26" s="489">
        <v>-8334</v>
      </c>
      <c r="H26" s="518">
        <v>-64770</v>
      </c>
    </row>
    <row r="27" spans="2:8" ht="20.1" customHeight="1">
      <c r="B27" s="391" t="s">
        <v>865</v>
      </c>
      <c r="C27" s="506">
        <v>-20571</v>
      </c>
      <c r="D27" s="486">
        <v>-51390</v>
      </c>
      <c r="E27" s="486">
        <v>-3217</v>
      </c>
      <c r="F27" s="486">
        <v>-2541</v>
      </c>
      <c r="G27" s="486">
        <v>-7281</v>
      </c>
      <c r="H27" s="987">
        <v>-85000</v>
      </c>
    </row>
    <row r="28" spans="2:8" ht="20.1" customHeight="1">
      <c r="B28" s="504" t="s">
        <v>864</v>
      </c>
      <c r="C28" s="503">
        <v>10186</v>
      </c>
      <c r="D28" s="502">
        <v>35629</v>
      </c>
      <c r="E28" s="502">
        <v>11367</v>
      </c>
      <c r="F28" s="502">
        <v>4338</v>
      </c>
      <c r="G28" s="502">
        <v>18984</v>
      </c>
      <c r="H28" s="995">
        <v>80504</v>
      </c>
    </row>
    <row r="29" spans="2:8" ht="20.1" customHeight="1">
      <c r="B29" s="391" t="s">
        <v>863</v>
      </c>
      <c r="C29" s="506">
        <v>-5182</v>
      </c>
      <c r="D29" s="486">
        <v>-16722</v>
      </c>
      <c r="E29" s="486">
        <v>-8667</v>
      </c>
      <c r="F29" s="486">
        <v>-2106</v>
      </c>
      <c r="G29" s="486">
        <v>-11794</v>
      </c>
      <c r="H29" s="987">
        <v>-44471</v>
      </c>
    </row>
    <row r="30" spans="2:8" ht="20.1" customHeight="1">
      <c r="B30" s="793" t="s">
        <v>862</v>
      </c>
      <c r="C30" s="842" t="s">
        <v>875</v>
      </c>
      <c r="D30" s="841">
        <v>18907</v>
      </c>
      <c r="E30" s="841">
        <v>2700</v>
      </c>
      <c r="F30" s="841">
        <v>2232</v>
      </c>
      <c r="G30" s="841">
        <v>7190</v>
      </c>
      <c r="H30" s="986">
        <v>36033</v>
      </c>
    </row>
    <row r="31" spans="2:8" ht="20.1" customHeight="1">
      <c r="B31" s="832" t="s">
        <v>874</v>
      </c>
      <c r="C31" s="1015"/>
      <c r="D31" s="540"/>
      <c r="E31" s="540"/>
      <c r="F31" s="540"/>
      <c r="G31" s="540"/>
      <c r="H31" s="874"/>
    </row>
    <row r="32" spans="2:8" ht="20.1" customHeight="1">
      <c r="B32" s="150" t="s">
        <v>868</v>
      </c>
      <c r="C32" s="508">
        <v>85919</v>
      </c>
      <c r="D32" s="489">
        <v>167367</v>
      </c>
      <c r="E32" s="489">
        <v>53578</v>
      </c>
      <c r="F32" s="489">
        <v>14297</v>
      </c>
      <c r="G32" s="489">
        <v>67868</v>
      </c>
      <c r="H32" s="518">
        <v>389029</v>
      </c>
    </row>
    <row r="33" spans="2:8" ht="20.1" customHeight="1">
      <c r="B33" s="150" t="s">
        <v>867</v>
      </c>
      <c r="C33" s="508">
        <v>-18787</v>
      </c>
      <c r="D33" s="489">
        <v>-31741</v>
      </c>
      <c r="E33" s="489">
        <v>-22713</v>
      </c>
      <c r="F33" s="489">
        <v>-3962</v>
      </c>
      <c r="G33" s="489">
        <v>-12646</v>
      </c>
      <c r="H33" s="518">
        <v>-89849</v>
      </c>
    </row>
    <row r="34" spans="2:8" ht="20.1" customHeight="1">
      <c r="B34" s="150" t="s">
        <v>866</v>
      </c>
      <c r="C34" s="508">
        <v>-21631</v>
      </c>
      <c r="D34" s="489">
        <v>-22776</v>
      </c>
      <c r="E34" s="489">
        <v>-11548</v>
      </c>
      <c r="F34" s="489">
        <v>-3110</v>
      </c>
      <c r="G34" s="489">
        <v>-11044</v>
      </c>
      <c r="H34" s="518">
        <v>-70109</v>
      </c>
    </row>
    <row r="35" spans="2:8" ht="20.1" customHeight="1">
      <c r="B35" s="391" t="s">
        <v>865</v>
      </c>
      <c r="C35" s="506">
        <v>-28075</v>
      </c>
      <c r="D35" s="486">
        <v>-71049</v>
      </c>
      <c r="E35" s="486">
        <v>-4361</v>
      </c>
      <c r="F35" s="486">
        <v>-2794</v>
      </c>
      <c r="G35" s="486">
        <v>-12963</v>
      </c>
      <c r="H35" s="987">
        <v>-119242</v>
      </c>
    </row>
    <row r="36" spans="2:8" ht="20.1" customHeight="1">
      <c r="B36" s="504" t="s">
        <v>864</v>
      </c>
      <c r="C36" s="503">
        <v>17426</v>
      </c>
      <c r="D36" s="502">
        <v>41801</v>
      </c>
      <c r="E36" s="502">
        <v>14956</v>
      </c>
      <c r="F36" s="502">
        <v>4431</v>
      </c>
      <c r="G36" s="502">
        <v>31215</v>
      </c>
      <c r="H36" s="995">
        <v>109829</v>
      </c>
    </row>
    <row r="37" spans="2:8" ht="20.1" customHeight="1">
      <c r="B37" s="391" t="s">
        <v>863</v>
      </c>
      <c r="C37" s="506">
        <v>-9426</v>
      </c>
      <c r="D37" s="486">
        <v>-17789</v>
      </c>
      <c r="E37" s="486">
        <v>-12298</v>
      </c>
      <c r="F37" s="486">
        <v>-2186</v>
      </c>
      <c r="G37" s="486">
        <v>-20717</v>
      </c>
      <c r="H37" s="987">
        <v>-62416</v>
      </c>
    </row>
    <row r="38" spans="2:8" ht="20.1" customHeight="1">
      <c r="B38" s="793" t="s">
        <v>862</v>
      </c>
      <c r="C38" s="842" t="s">
        <v>873</v>
      </c>
      <c r="D38" s="841">
        <v>24012</v>
      </c>
      <c r="E38" s="841">
        <v>2658</v>
      </c>
      <c r="F38" s="841">
        <v>2245</v>
      </c>
      <c r="G38" s="841">
        <v>10498</v>
      </c>
      <c r="H38" s="986">
        <v>47413</v>
      </c>
    </row>
    <row r="39" spans="2:8" ht="20.1" customHeight="1">
      <c r="B39" s="832" t="s">
        <v>753</v>
      </c>
      <c r="C39" s="541"/>
      <c r="D39" s="1026"/>
      <c r="E39" s="1026"/>
      <c r="F39" s="1026"/>
      <c r="G39" s="1026"/>
      <c r="H39" s="909"/>
    </row>
    <row r="40" spans="2:8" ht="20.1" customHeight="1">
      <c r="B40" s="150" t="s">
        <v>868</v>
      </c>
      <c r="C40" s="589">
        <v>93215</v>
      </c>
      <c r="D40" s="455">
        <v>177392</v>
      </c>
      <c r="E40" s="455">
        <v>58140</v>
      </c>
      <c r="F40" s="455">
        <v>16474</v>
      </c>
      <c r="G40" s="455">
        <v>70985</v>
      </c>
      <c r="H40" s="1009">
        <v>416206</v>
      </c>
    </row>
    <row r="41" spans="2:8" ht="20.1" customHeight="1">
      <c r="B41" s="150" t="s">
        <v>867</v>
      </c>
      <c r="C41" s="589">
        <v>-20337</v>
      </c>
      <c r="D41" s="455">
        <v>-39091</v>
      </c>
      <c r="E41" s="455">
        <v>-25824</v>
      </c>
      <c r="F41" s="455">
        <v>-5213</v>
      </c>
      <c r="G41" s="455">
        <v>-15218</v>
      </c>
      <c r="H41" s="1009">
        <v>-105683</v>
      </c>
    </row>
    <row r="42" spans="2:8" ht="20.1" customHeight="1">
      <c r="B42" s="150" t="s">
        <v>866</v>
      </c>
      <c r="C42" s="589">
        <v>-24490</v>
      </c>
      <c r="D42" s="455">
        <v>-28896</v>
      </c>
      <c r="E42" s="455">
        <v>-12949</v>
      </c>
      <c r="F42" s="455">
        <v>-3807</v>
      </c>
      <c r="G42" s="455">
        <v>-10954</v>
      </c>
      <c r="H42" s="1009">
        <v>-81096</v>
      </c>
    </row>
    <row r="43" spans="2:8" ht="20.1" customHeight="1">
      <c r="B43" s="391" t="s">
        <v>865</v>
      </c>
      <c r="C43" s="584">
        <v>-27393</v>
      </c>
      <c r="D43" s="452">
        <v>-68017</v>
      </c>
      <c r="E43" s="452">
        <v>-4456</v>
      </c>
      <c r="F43" s="452">
        <v>-2732</v>
      </c>
      <c r="G43" s="452">
        <v>-12641</v>
      </c>
      <c r="H43" s="1006">
        <v>-115239</v>
      </c>
    </row>
    <row r="44" spans="2:8" ht="20.1" customHeight="1">
      <c r="B44" s="504" t="s">
        <v>864</v>
      </c>
      <c r="C44" s="1013">
        <v>20995</v>
      </c>
      <c r="D44" s="1012">
        <v>41388</v>
      </c>
      <c r="E44" s="1012">
        <v>14911</v>
      </c>
      <c r="F44" s="1012">
        <v>4722</v>
      </c>
      <c r="G44" s="1012">
        <v>32172</v>
      </c>
      <c r="H44" s="504">
        <v>114188</v>
      </c>
    </row>
    <row r="45" spans="2:8" ht="20.1" customHeight="1">
      <c r="B45" s="391" t="s">
        <v>863</v>
      </c>
      <c r="C45" s="584">
        <v>-10549</v>
      </c>
      <c r="D45" s="452">
        <v>-17731</v>
      </c>
      <c r="E45" s="452">
        <v>-11608</v>
      </c>
      <c r="F45" s="452">
        <v>-2227</v>
      </c>
      <c r="G45" s="452">
        <v>-19969</v>
      </c>
      <c r="H45" s="1006">
        <v>-62084</v>
      </c>
    </row>
    <row r="46" spans="2:8" ht="20.1" customHeight="1">
      <c r="B46" s="793" t="s">
        <v>862</v>
      </c>
      <c r="C46" s="842" t="s">
        <v>872</v>
      </c>
      <c r="D46" s="841">
        <v>23657</v>
      </c>
      <c r="E46" s="841">
        <v>3303</v>
      </c>
      <c r="F46" s="841">
        <v>2495</v>
      </c>
      <c r="G46" s="841">
        <v>12203</v>
      </c>
      <c r="H46" s="986">
        <v>52104</v>
      </c>
    </row>
    <row r="47" spans="2:8" ht="20.1" customHeight="1">
      <c r="B47" s="832" t="s">
        <v>752</v>
      </c>
      <c r="C47" s="541"/>
      <c r="D47" s="1026"/>
      <c r="E47" s="1026"/>
      <c r="F47" s="1026"/>
      <c r="G47" s="1026"/>
      <c r="H47" s="909"/>
    </row>
    <row r="48" spans="2:8" ht="20.1" customHeight="1">
      <c r="B48" s="150" t="s">
        <v>868</v>
      </c>
      <c r="C48" s="589">
        <v>80779</v>
      </c>
      <c r="D48" s="455">
        <v>155371</v>
      </c>
      <c r="E48" s="455">
        <v>59517</v>
      </c>
      <c r="F48" s="455">
        <v>14660</v>
      </c>
      <c r="G48" s="455">
        <v>72297</v>
      </c>
      <c r="H48" s="1009">
        <v>382624</v>
      </c>
    </row>
    <row r="49" spans="2:8" ht="20.1" customHeight="1">
      <c r="B49" s="150" t="s">
        <v>867</v>
      </c>
      <c r="C49" s="589">
        <v>-18859</v>
      </c>
      <c r="D49" s="455">
        <v>-38160</v>
      </c>
      <c r="E49" s="455">
        <v>-27316</v>
      </c>
      <c r="F49" s="455">
        <v>-5249</v>
      </c>
      <c r="G49" s="455">
        <v>-15106</v>
      </c>
      <c r="H49" s="1009">
        <v>-104690</v>
      </c>
    </row>
    <row r="50" spans="2:8" ht="20.1" customHeight="1">
      <c r="B50" s="150" t="s">
        <v>866</v>
      </c>
      <c r="C50" s="589">
        <v>-23058</v>
      </c>
      <c r="D50" s="455">
        <v>-25951</v>
      </c>
      <c r="E50" s="455">
        <v>-14231</v>
      </c>
      <c r="F50" s="455">
        <v>-3234</v>
      </c>
      <c r="G50" s="455">
        <v>-12910</v>
      </c>
      <c r="H50" s="1009">
        <v>-79384</v>
      </c>
    </row>
    <row r="51" spans="2:8" ht="20.1" customHeight="1">
      <c r="B51" s="391" t="s">
        <v>865</v>
      </c>
      <c r="C51" s="584">
        <v>-20621</v>
      </c>
      <c r="D51" s="452">
        <v>-55303</v>
      </c>
      <c r="E51" s="452">
        <v>-3919</v>
      </c>
      <c r="F51" s="452">
        <v>-2288</v>
      </c>
      <c r="G51" s="452">
        <v>-11453</v>
      </c>
      <c r="H51" s="1006">
        <v>-93584</v>
      </c>
    </row>
    <row r="52" spans="2:8" ht="20.1" customHeight="1">
      <c r="B52" s="504" t="s">
        <v>864</v>
      </c>
      <c r="C52" s="1013">
        <v>18241</v>
      </c>
      <c r="D52" s="1012">
        <v>35957</v>
      </c>
      <c r="E52" s="1012">
        <v>14051</v>
      </c>
      <c r="F52" s="1012">
        <v>3889</v>
      </c>
      <c r="G52" s="1012">
        <v>32828</v>
      </c>
      <c r="H52" s="504">
        <v>104966</v>
      </c>
    </row>
    <row r="53" spans="2:8" ht="20.1" customHeight="1">
      <c r="B53" s="391" t="s">
        <v>863</v>
      </c>
      <c r="C53" s="584">
        <v>-8166</v>
      </c>
      <c r="D53" s="452">
        <v>-14649</v>
      </c>
      <c r="E53" s="452">
        <v>-11557</v>
      </c>
      <c r="F53" s="452">
        <v>-1880</v>
      </c>
      <c r="G53" s="452">
        <v>-20932</v>
      </c>
      <c r="H53" s="1006">
        <v>-57184</v>
      </c>
    </row>
    <row r="54" spans="2:8" ht="20.1" customHeight="1">
      <c r="B54" s="793" t="s">
        <v>862</v>
      </c>
      <c r="C54" s="842" t="s">
        <v>871</v>
      </c>
      <c r="D54" s="841">
        <v>21308</v>
      </c>
      <c r="E54" s="841">
        <v>2494</v>
      </c>
      <c r="F54" s="841">
        <v>2009</v>
      </c>
      <c r="G54" s="841">
        <v>11896</v>
      </c>
      <c r="H54" s="986">
        <v>47782</v>
      </c>
    </row>
    <row r="55" spans="2:8" ht="20.1" customHeight="1">
      <c r="B55" s="102"/>
      <c r="C55" s="1025"/>
      <c r="D55" s="1024"/>
      <c r="E55" s="1024"/>
      <c r="F55" s="1024"/>
      <c r="G55" s="1024"/>
      <c r="H55" s="102"/>
    </row>
    <row r="56" spans="2:8" ht="20.1" customHeight="1">
      <c r="B56" s="1001" t="s">
        <v>870</v>
      </c>
      <c r="C56" s="1023"/>
      <c r="D56" s="1022"/>
      <c r="E56" s="1022"/>
      <c r="F56" s="1022"/>
      <c r="G56" s="1022"/>
      <c r="H56" s="934"/>
    </row>
    <row r="57" spans="2:8" ht="20.1" customHeight="1">
      <c r="B57" s="150" t="s">
        <v>778</v>
      </c>
      <c r="C57" s="508">
        <v>212</v>
      </c>
      <c r="D57" s="489">
        <v>60</v>
      </c>
      <c r="E57" s="489" t="s">
        <v>199</v>
      </c>
      <c r="F57" s="489" t="s">
        <v>199</v>
      </c>
      <c r="G57" s="489" t="s">
        <v>199</v>
      </c>
      <c r="H57" s="518">
        <v>272</v>
      </c>
    </row>
    <row r="58" spans="2:8" ht="20.1" customHeight="1">
      <c r="B58" s="150" t="s">
        <v>777</v>
      </c>
      <c r="C58" s="508">
        <v>273</v>
      </c>
      <c r="D58" s="489">
        <v>344</v>
      </c>
      <c r="E58" s="489" t="s">
        <v>199</v>
      </c>
      <c r="F58" s="489" t="s">
        <v>199</v>
      </c>
      <c r="G58" s="489" t="s">
        <v>199</v>
      </c>
      <c r="H58" s="518">
        <v>617</v>
      </c>
    </row>
    <row r="59" spans="2:8" ht="20.1" customHeight="1">
      <c r="B59" s="150" t="s">
        <v>776</v>
      </c>
      <c r="C59" s="508" t="s">
        <v>199</v>
      </c>
      <c r="D59" s="489">
        <v>558</v>
      </c>
      <c r="E59" s="489" t="s">
        <v>199</v>
      </c>
      <c r="F59" s="489" t="s">
        <v>199</v>
      </c>
      <c r="G59" s="489" t="s">
        <v>199</v>
      </c>
      <c r="H59" s="518">
        <v>558</v>
      </c>
    </row>
    <row r="60" spans="2:8" ht="20.1" customHeight="1">
      <c r="B60" s="959" t="s">
        <v>775</v>
      </c>
      <c r="C60" s="958" t="s">
        <v>199</v>
      </c>
      <c r="D60" s="957">
        <v>501</v>
      </c>
      <c r="E60" s="957" t="s">
        <v>199</v>
      </c>
      <c r="F60" s="957" t="s">
        <v>199</v>
      </c>
      <c r="G60" s="957" t="s">
        <v>199</v>
      </c>
      <c r="H60" s="956">
        <v>501</v>
      </c>
    </row>
    <row r="61" spans="2:8" ht="20.1" customHeight="1">
      <c r="B61" s="933" t="s">
        <v>774</v>
      </c>
      <c r="C61" s="1021" t="s">
        <v>199</v>
      </c>
      <c r="D61" s="1020">
        <v>610</v>
      </c>
      <c r="E61" s="1020" t="s">
        <v>199</v>
      </c>
      <c r="F61" s="1020" t="s">
        <v>199</v>
      </c>
      <c r="G61" s="1020" t="s">
        <v>199</v>
      </c>
      <c r="H61" s="1019">
        <v>610</v>
      </c>
    </row>
    <row r="63" spans="2:8" ht="20.1" customHeight="1">
      <c r="B63" s="1002" t="s">
        <v>196</v>
      </c>
      <c r="C63" s="1436" t="s">
        <v>747</v>
      </c>
      <c r="D63" s="1436"/>
      <c r="E63" s="1436"/>
      <c r="F63" s="1436"/>
      <c r="G63" s="1436"/>
      <c r="H63" s="1436"/>
    </row>
    <row r="64" spans="2:8" ht="33" customHeight="1">
      <c r="B64" s="1018" t="s">
        <v>869</v>
      </c>
      <c r="C64" s="1000" t="s">
        <v>720</v>
      </c>
      <c r="D64" s="1000" t="s">
        <v>346</v>
      </c>
      <c r="E64" s="1000" t="s">
        <v>760</v>
      </c>
      <c r="F64" s="1000" t="s">
        <v>716</v>
      </c>
      <c r="G64" s="1000" t="s">
        <v>788</v>
      </c>
      <c r="H64" s="1000" t="s">
        <v>344</v>
      </c>
    </row>
    <row r="65" spans="2:8" ht="20.1" customHeight="1">
      <c r="B65" s="150" t="s">
        <v>778</v>
      </c>
      <c r="C65" s="508" t="s">
        <v>199</v>
      </c>
      <c r="D65" s="489">
        <v>298</v>
      </c>
      <c r="E65" s="489">
        <v>1367</v>
      </c>
      <c r="F65" s="489">
        <v>5630</v>
      </c>
      <c r="G65" s="489" t="s">
        <v>199</v>
      </c>
      <c r="H65" s="518">
        <v>7295</v>
      </c>
    </row>
    <row r="66" spans="2:8" ht="20.1" customHeight="1">
      <c r="B66" s="150" t="s">
        <v>777</v>
      </c>
      <c r="C66" s="508" t="s">
        <v>199</v>
      </c>
      <c r="D66" s="489">
        <v>471</v>
      </c>
      <c r="E66" s="489">
        <v>2158</v>
      </c>
      <c r="F66" s="489">
        <v>6605</v>
      </c>
      <c r="G66" s="489" t="s">
        <v>199</v>
      </c>
      <c r="H66" s="518">
        <v>9234</v>
      </c>
    </row>
    <row r="67" spans="2:8" ht="20.1" customHeight="1">
      <c r="B67" s="150" t="s">
        <v>776</v>
      </c>
      <c r="C67" s="508" t="s">
        <v>199</v>
      </c>
      <c r="D67" s="489">
        <v>50</v>
      </c>
      <c r="E67" s="489">
        <v>1852</v>
      </c>
      <c r="F67" s="489">
        <v>8669</v>
      </c>
      <c r="G67" s="489">
        <v>660</v>
      </c>
      <c r="H67" s="518">
        <v>11231</v>
      </c>
    </row>
    <row r="68" spans="2:8" ht="21.95" customHeight="1">
      <c r="B68" s="959" t="s">
        <v>775</v>
      </c>
      <c r="C68" s="958" t="s">
        <v>199</v>
      </c>
      <c r="D68" s="957">
        <v>525</v>
      </c>
      <c r="E68" s="957">
        <v>1498</v>
      </c>
      <c r="F68" s="957">
        <v>9691</v>
      </c>
      <c r="G68" s="957">
        <v>616</v>
      </c>
      <c r="H68" s="956">
        <v>12330</v>
      </c>
    </row>
    <row r="69" spans="2:8" ht="20.1" customHeight="1">
      <c r="B69" s="935" t="s">
        <v>774</v>
      </c>
      <c r="C69" s="1011"/>
      <c r="D69" s="1010"/>
      <c r="E69" s="1010"/>
      <c r="F69" s="1010"/>
      <c r="G69" s="1010"/>
      <c r="H69" s="1001"/>
    </row>
    <row r="70" spans="2:8" ht="20.1" customHeight="1">
      <c r="B70" s="150" t="s">
        <v>868</v>
      </c>
      <c r="C70" s="508" t="s">
        <v>199</v>
      </c>
      <c r="D70" s="489">
        <v>1009</v>
      </c>
      <c r="E70" s="489">
        <v>14870</v>
      </c>
      <c r="F70" s="489">
        <v>56541</v>
      </c>
      <c r="G70" s="489">
        <v>28121</v>
      </c>
      <c r="H70" s="518">
        <v>100541</v>
      </c>
    </row>
    <row r="71" spans="2:8" ht="20.1" customHeight="1">
      <c r="B71" s="150" t="s">
        <v>867</v>
      </c>
      <c r="C71" s="508" t="s">
        <v>199</v>
      </c>
      <c r="D71" s="489">
        <v>-105</v>
      </c>
      <c r="E71" s="489">
        <v>-9043</v>
      </c>
      <c r="F71" s="489">
        <v>-29094</v>
      </c>
      <c r="G71" s="489">
        <v>-9481</v>
      </c>
      <c r="H71" s="518">
        <v>-47723</v>
      </c>
    </row>
    <row r="72" spans="2:8" ht="20.25" customHeight="1">
      <c r="B72" s="150" t="s">
        <v>866</v>
      </c>
      <c r="C72" s="508" t="s">
        <v>199</v>
      </c>
      <c r="D72" s="489" t="s">
        <v>199</v>
      </c>
      <c r="E72" s="489">
        <v>-1265</v>
      </c>
      <c r="F72" s="489">
        <v>-2558</v>
      </c>
      <c r="G72" s="489">
        <v>-3866</v>
      </c>
      <c r="H72" s="518">
        <v>-7689</v>
      </c>
    </row>
    <row r="73" spans="2:8" ht="20.1" customHeight="1">
      <c r="B73" s="391" t="s">
        <v>865</v>
      </c>
      <c r="C73" s="506" t="s">
        <v>199</v>
      </c>
      <c r="D73" s="486">
        <v>-262</v>
      </c>
      <c r="E73" s="486">
        <v>-2164</v>
      </c>
      <c r="F73" s="486">
        <v>-5076</v>
      </c>
      <c r="G73" s="486">
        <v>-1653</v>
      </c>
      <c r="H73" s="987">
        <v>-9155</v>
      </c>
    </row>
    <row r="74" spans="2:8" ht="20.1" customHeight="1">
      <c r="B74" s="504" t="s">
        <v>864</v>
      </c>
      <c r="C74" s="503" t="s">
        <v>199</v>
      </c>
      <c r="D74" s="502">
        <v>642</v>
      </c>
      <c r="E74" s="502">
        <v>2398</v>
      </c>
      <c r="F74" s="502">
        <v>19813</v>
      </c>
      <c r="G74" s="502">
        <v>13121</v>
      </c>
      <c r="H74" s="995">
        <v>35974</v>
      </c>
    </row>
    <row r="75" spans="2:8" ht="20.1" customHeight="1">
      <c r="B75" s="391" t="s">
        <v>863</v>
      </c>
      <c r="C75" s="506" t="s">
        <v>199</v>
      </c>
      <c r="D75" s="486">
        <v>-480</v>
      </c>
      <c r="E75" s="486">
        <v>-1413</v>
      </c>
      <c r="F75" s="486">
        <v>-10121</v>
      </c>
      <c r="G75" s="486">
        <v>-12316</v>
      </c>
      <c r="H75" s="987">
        <v>-24330</v>
      </c>
    </row>
    <row r="76" spans="2:8" ht="20.1" customHeight="1">
      <c r="B76" s="793" t="s">
        <v>862</v>
      </c>
      <c r="C76" s="842" t="s">
        <v>817</v>
      </c>
      <c r="D76" s="791">
        <v>162</v>
      </c>
      <c r="E76" s="791">
        <v>985</v>
      </c>
      <c r="F76" s="791">
        <v>9692</v>
      </c>
      <c r="G76" s="791">
        <v>805</v>
      </c>
      <c r="H76" s="797">
        <v>11644</v>
      </c>
    </row>
  </sheetData>
  <mergeCells count="11">
    <mergeCell ref="B7:M7"/>
    <mergeCell ref="C63:H63"/>
    <mergeCell ref="B2:E2"/>
    <mergeCell ref="B9:M9"/>
    <mergeCell ref="B10:M10"/>
    <mergeCell ref="B11:M11"/>
    <mergeCell ref="C13:H13"/>
    <mergeCell ref="B8:M8"/>
    <mergeCell ref="B4:M4"/>
    <mergeCell ref="B5:M5"/>
    <mergeCell ref="B6:M6"/>
  </mergeCells>
  <printOptions/>
  <pageMargins left="0.7480314960629921" right="0.7480314960629921" top="0.984251968503937" bottom="0.984251968503937" header="0.5118110236220472" footer="0.5118110236220472"/>
  <pageSetup horizontalDpi="600" verticalDpi="600" orientation="portrait" paperSize="9" scale="47"/>
  <rowBreaks count="1" manualBreakCount="1">
    <brk id="61" max="16383" man="1"/>
  </rowBreaks>
  <drawing r:id="rId1"/>
</worksheet>
</file>

<file path=xl/worksheets/sheet54.xml><?xml version="1.0" encoding="utf-8"?>
<worksheet xmlns="http://schemas.openxmlformats.org/spreadsheetml/2006/main" xmlns:r="http://schemas.openxmlformats.org/officeDocument/2006/relationships">
  <sheetPr>
    <tabColor rgb="FF542C73"/>
  </sheetPr>
  <dimension ref="B2:I32"/>
  <sheetViews>
    <sheetView showGridLines="0" tabSelected="1" zoomScale="86" zoomScaleNormal="86" workbookViewId="0" topLeftCell="A28">
      <selection activeCell="B2" sqref="B2:I2"/>
    </sheetView>
  </sheetViews>
  <sheetFormatPr defaultColWidth="10.875" defaultRowHeight="19.5" customHeight="1"/>
  <cols>
    <col min="1" max="1" width="5.50390625" style="9" customWidth="1"/>
    <col min="2" max="2" width="59.125" style="9" customWidth="1"/>
    <col min="3" max="16384" width="10.875" style="9" customWidth="1"/>
  </cols>
  <sheetData>
    <row r="2" spans="2:9" ht="20.1" customHeight="1">
      <c r="B2" s="1392" t="str">
        <f>UPPER("﻿Changes in the standardized measure of discounted 
future net cash flows")</f>
        <v>﻿CHANGES IN THE STANDARDIZED MEASURE OF DISCOUNTED 
FUTURE NET CASH FLOWS</v>
      </c>
      <c r="C2" s="1392"/>
      <c r="D2" s="1392"/>
      <c r="E2" s="1392"/>
      <c r="F2" s="1392"/>
      <c r="G2" s="1392"/>
      <c r="H2" s="1392"/>
      <c r="I2" s="1392"/>
    </row>
    <row r="4" spans="2:9" ht="20.1" customHeight="1">
      <c r="B4" s="1034" t="s">
        <v>748</v>
      </c>
      <c r="C4" s="1033">
        <v>2013</v>
      </c>
      <c r="D4" s="1033">
        <v>2012</v>
      </c>
      <c r="E4" s="1032">
        <v>2011</v>
      </c>
      <c r="F4" s="1032">
        <v>2010</v>
      </c>
      <c r="G4" s="1032">
        <v>2009</v>
      </c>
      <c r="H4" s="1032">
        <v>2008</v>
      </c>
      <c r="I4" s="1032">
        <v>2007</v>
      </c>
    </row>
    <row r="5" spans="2:9" ht="20.1" customHeight="1">
      <c r="B5" s="788" t="s">
        <v>196</v>
      </c>
      <c r="C5" s="785"/>
      <c r="D5" s="785"/>
      <c r="E5" s="785"/>
      <c r="F5" s="785"/>
      <c r="G5" s="785"/>
      <c r="H5" s="785"/>
      <c r="I5" s="785"/>
    </row>
    <row r="6" spans="2:9" ht="20.1" customHeight="1">
      <c r="B6" s="1031" t="s">
        <v>897</v>
      </c>
      <c r="C6" s="1038">
        <v>52104</v>
      </c>
      <c r="D6" s="1038">
        <v>47413</v>
      </c>
      <c r="E6" s="1036">
        <v>36033</v>
      </c>
      <c r="F6" s="1036">
        <v>25802</v>
      </c>
      <c r="G6" s="1037">
        <v>15986</v>
      </c>
      <c r="H6" s="1036">
        <v>48464</v>
      </c>
      <c r="I6" s="1036">
        <v>35048</v>
      </c>
    </row>
    <row r="7" spans="2:9" ht="20.1" customHeight="1">
      <c r="B7" s="150" t="s">
        <v>896</v>
      </c>
      <c r="C7" s="520">
        <v>-24742</v>
      </c>
      <c r="D7" s="513">
        <v>-28552</v>
      </c>
      <c r="E7" s="455">
        <v>-27026</v>
      </c>
      <c r="F7" s="455">
        <v>-22297</v>
      </c>
      <c r="G7" s="589">
        <v>-17266</v>
      </c>
      <c r="H7" s="455">
        <v>-26109</v>
      </c>
      <c r="I7" s="455">
        <v>-19095</v>
      </c>
    </row>
    <row r="8" spans="2:9" ht="20.1" customHeight="1">
      <c r="B8" s="150" t="s">
        <v>895</v>
      </c>
      <c r="C8" s="520" t="s">
        <v>898</v>
      </c>
      <c r="D8" s="513">
        <v>7382</v>
      </c>
      <c r="E8" s="455">
        <v>44315</v>
      </c>
      <c r="F8" s="455">
        <v>30390</v>
      </c>
      <c r="G8" s="589">
        <v>35738</v>
      </c>
      <c r="H8" s="455">
        <v>-81358</v>
      </c>
      <c r="I8" s="455">
        <v>56678</v>
      </c>
    </row>
    <row r="9" spans="2:9" ht="20.1" customHeight="1">
      <c r="B9" s="150" t="s">
        <v>894</v>
      </c>
      <c r="C9" s="520">
        <v>835</v>
      </c>
      <c r="D9" s="513">
        <v>1357</v>
      </c>
      <c r="E9" s="455">
        <v>1680</v>
      </c>
      <c r="F9" s="455">
        <v>716</v>
      </c>
      <c r="G9" s="589">
        <v>-267</v>
      </c>
      <c r="H9" s="455">
        <v>556</v>
      </c>
      <c r="I9" s="455">
        <v>2895</v>
      </c>
    </row>
    <row r="10" spans="2:9" ht="20.1" customHeight="1">
      <c r="B10" s="150" t="s">
        <v>893</v>
      </c>
      <c r="C10" s="520">
        <v>-8158</v>
      </c>
      <c r="D10" s="513">
        <v>-6503</v>
      </c>
      <c r="E10" s="455">
        <v>-4798</v>
      </c>
      <c r="F10" s="455">
        <v>-7245</v>
      </c>
      <c r="G10" s="589">
        <v>-4847</v>
      </c>
      <c r="H10" s="455">
        <v>-2227</v>
      </c>
      <c r="I10" s="455">
        <v>-6491</v>
      </c>
    </row>
    <row r="11" spans="2:9" ht="20.1" customHeight="1">
      <c r="B11" s="150" t="s">
        <v>892</v>
      </c>
      <c r="C11" s="520">
        <v>13757</v>
      </c>
      <c r="D11" s="513">
        <v>11809</v>
      </c>
      <c r="E11" s="489">
        <v>9519</v>
      </c>
      <c r="F11" s="489">
        <v>7896</v>
      </c>
      <c r="G11" s="508">
        <v>7552</v>
      </c>
      <c r="H11" s="489">
        <v>6960</v>
      </c>
      <c r="I11" s="489">
        <v>6581</v>
      </c>
    </row>
    <row r="12" spans="2:9" ht="20.1" customHeight="1">
      <c r="B12" s="150" t="s">
        <v>891</v>
      </c>
      <c r="C12" s="520">
        <v>1141</v>
      </c>
      <c r="D12" s="513">
        <v>2719</v>
      </c>
      <c r="E12" s="489">
        <v>1288</v>
      </c>
      <c r="F12" s="489">
        <v>5523</v>
      </c>
      <c r="G12" s="508">
        <v>164</v>
      </c>
      <c r="H12" s="489">
        <v>2693</v>
      </c>
      <c r="I12" s="489">
        <v>-6521</v>
      </c>
    </row>
    <row r="13" spans="2:9" ht="20.1" customHeight="1">
      <c r="B13" s="150" t="s">
        <v>890</v>
      </c>
      <c r="C13" s="520">
        <v>5210</v>
      </c>
      <c r="D13" s="513">
        <v>4741</v>
      </c>
      <c r="E13" s="489">
        <v>3603</v>
      </c>
      <c r="F13" s="489">
        <v>2580</v>
      </c>
      <c r="G13" s="508">
        <v>1599</v>
      </c>
      <c r="H13" s="489">
        <v>4846</v>
      </c>
      <c r="I13" s="489">
        <v>3505</v>
      </c>
    </row>
    <row r="14" spans="2:9" ht="20.1" customHeight="1">
      <c r="B14" s="150" t="s">
        <v>889</v>
      </c>
      <c r="C14" s="520">
        <v>15238</v>
      </c>
      <c r="D14" s="513">
        <v>13992</v>
      </c>
      <c r="E14" s="489">
        <v>-16925</v>
      </c>
      <c r="F14" s="489">
        <v>-6773</v>
      </c>
      <c r="G14" s="508">
        <v>-12455</v>
      </c>
      <c r="H14" s="489">
        <v>63611</v>
      </c>
      <c r="I14" s="489">
        <v>-22585</v>
      </c>
    </row>
    <row r="15" spans="2:9" ht="20.1" customHeight="1">
      <c r="B15" s="150" t="s">
        <v>888</v>
      </c>
      <c r="C15" s="520">
        <v>1102</v>
      </c>
      <c r="D15" s="513">
        <v>299</v>
      </c>
      <c r="E15" s="489">
        <v>885</v>
      </c>
      <c r="F15" s="489">
        <v>442</v>
      </c>
      <c r="G15" s="508">
        <v>230</v>
      </c>
      <c r="H15" s="489">
        <v>50</v>
      </c>
      <c r="I15" s="489" t="s">
        <v>199</v>
      </c>
    </row>
    <row r="16" spans="2:9" ht="20.1" customHeight="1">
      <c r="B16" s="391" t="s">
        <v>765</v>
      </c>
      <c r="C16" s="519">
        <v>-1054</v>
      </c>
      <c r="D16" s="611">
        <v>-2553</v>
      </c>
      <c r="E16" s="486">
        <v>-1161</v>
      </c>
      <c r="F16" s="486">
        <v>-1001</v>
      </c>
      <c r="G16" s="506">
        <v>-632</v>
      </c>
      <c r="H16" s="486">
        <v>-1500</v>
      </c>
      <c r="I16" s="486">
        <v>-1551</v>
      </c>
    </row>
    <row r="17" spans="2:9" ht="20.1" customHeight="1">
      <c r="B17" s="793" t="s">
        <v>887</v>
      </c>
      <c r="C17" s="842">
        <v>47782</v>
      </c>
      <c r="D17" s="842">
        <v>52104</v>
      </c>
      <c r="E17" s="841">
        <v>47413</v>
      </c>
      <c r="F17" s="841">
        <v>36033</v>
      </c>
      <c r="G17" s="842">
        <v>25802</v>
      </c>
      <c r="H17" s="841">
        <v>15986</v>
      </c>
      <c r="I17" s="841">
        <v>48464</v>
      </c>
    </row>
    <row r="18" spans="3:6" ht="20.1" customHeight="1">
      <c r="C18" s="1035"/>
      <c r="D18" s="768"/>
      <c r="F18" s="598"/>
    </row>
    <row r="19" spans="2:5" ht="20.1" customHeight="1">
      <c r="B19" s="1034" t="s">
        <v>747</v>
      </c>
      <c r="C19" s="1033">
        <v>2013</v>
      </c>
      <c r="D19" s="1033">
        <v>2012</v>
      </c>
      <c r="E19" s="1032">
        <v>2011</v>
      </c>
    </row>
    <row r="20" spans="2:5" ht="20.1" customHeight="1">
      <c r="B20" s="788" t="s">
        <v>196</v>
      </c>
      <c r="C20" s="1023"/>
      <c r="D20" s="1023"/>
      <c r="E20" s="1022"/>
    </row>
    <row r="21" spans="2:5" ht="20.1" customHeight="1">
      <c r="B21" s="1031" t="s">
        <v>897</v>
      </c>
      <c r="C21" s="1030">
        <v>12330</v>
      </c>
      <c r="D21" s="1030">
        <v>11231</v>
      </c>
      <c r="E21" s="1029">
        <v>9234</v>
      </c>
    </row>
    <row r="22" spans="2:5" ht="20.1" customHeight="1">
      <c r="B22" s="150" t="s">
        <v>896</v>
      </c>
      <c r="C22" s="520">
        <v>-2775</v>
      </c>
      <c r="D22" s="513">
        <v>-1885</v>
      </c>
      <c r="E22" s="489">
        <v>-1991</v>
      </c>
    </row>
    <row r="23" spans="2:5" ht="20.1" customHeight="1">
      <c r="B23" s="150" t="s">
        <v>895</v>
      </c>
      <c r="C23" s="520">
        <v>-1196</v>
      </c>
      <c r="D23" s="513">
        <v>-743</v>
      </c>
      <c r="E23" s="489">
        <v>3715</v>
      </c>
    </row>
    <row r="24" spans="2:5" ht="20.1" customHeight="1">
      <c r="B24" s="150" t="s">
        <v>894</v>
      </c>
      <c r="C24" s="520">
        <v>3761</v>
      </c>
      <c r="D24" s="513">
        <v>-25</v>
      </c>
      <c r="E24" s="489" t="s">
        <v>199</v>
      </c>
    </row>
    <row r="25" spans="2:5" ht="20.1" customHeight="1">
      <c r="B25" s="150" t="s">
        <v>893</v>
      </c>
      <c r="C25" s="520">
        <v>408</v>
      </c>
      <c r="D25" s="513">
        <v>-495</v>
      </c>
      <c r="E25" s="489">
        <v>-383</v>
      </c>
    </row>
    <row r="26" spans="2:5" ht="20.1" customHeight="1">
      <c r="B26" s="150" t="s">
        <v>892</v>
      </c>
      <c r="C26" s="520">
        <v>831</v>
      </c>
      <c r="D26" s="513">
        <v>809</v>
      </c>
      <c r="E26" s="489">
        <v>635</v>
      </c>
    </row>
    <row r="27" spans="2:5" ht="20.1" customHeight="1">
      <c r="B27" s="150" t="s">
        <v>891</v>
      </c>
      <c r="C27" s="520">
        <v>-3792</v>
      </c>
      <c r="D27" s="513">
        <v>984</v>
      </c>
      <c r="E27" s="489">
        <v>-749</v>
      </c>
    </row>
    <row r="28" spans="2:5" ht="20.1" customHeight="1">
      <c r="B28" s="150" t="s">
        <v>890</v>
      </c>
      <c r="C28" s="520">
        <v>1233</v>
      </c>
      <c r="D28" s="513">
        <v>1123</v>
      </c>
      <c r="E28" s="489">
        <v>923</v>
      </c>
    </row>
    <row r="29" spans="2:5" ht="20.1" customHeight="1">
      <c r="B29" s="150" t="s">
        <v>889</v>
      </c>
      <c r="C29" s="520">
        <v>836</v>
      </c>
      <c r="D29" s="513">
        <v>1314</v>
      </c>
      <c r="E29" s="489">
        <v>-1341</v>
      </c>
    </row>
    <row r="30" spans="2:5" ht="20.1" customHeight="1">
      <c r="B30" s="150" t="s">
        <v>888</v>
      </c>
      <c r="C30" s="520">
        <v>393</v>
      </c>
      <c r="D30" s="513">
        <v>17</v>
      </c>
      <c r="E30" s="489">
        <v>1812</v>
      </c>
    </row>
    <row r="31" spans="2:5" ht="20.1" customHeight="1">
      <c r="B31" s="391" t="s">
        <v>765</v>
      </c>
      <c r="C31" s="519">
        <v>-385</v>
      </c>
      <c r="D31" s="611" t="s">
        <v>199</v>
      </c>
      <c r="E31" s="486">
        <v>-624</v>
      </c>
    </row>
    <row r="32" spans="2:5" ht="20.1" customHeight="1">
      <c r="B32" s="793" t="s">
        <v>887</v>
      </c>
      <c r="C32" s="792">
        <v>11644</v>
      </c>
      <c r="D32" s="792">
        <v>12330</v>
      </c>
      <c r="E32" s="841">
        <v>11231</v>
      </c>
    </row>
  </sheetData>
  <mergeCells count="1">
    <mergeCell ref="B2:I2"/>
  </mergeCells>
  <printOptions/>
  <pageMargins left="0.75" right="0.75" top="1" bottom="1" header="0.5" footer="0.5"/>
  <pageSetup horizontalDpi="600" verticalDpi="600" orientation="portrait" paperSize="9" scale="57"/>
  <drawing r:id="rId1"/>
</worksheet>
</file>

<file path=xl/worksheets/sheet55.xml><?xml version="1.0" encoding="utf-8"?>
<worksheet xmlns="http://schemas.openxmlformats.org/spreadsheetml/2006/main" xmlns:r="http://schemas.openxmlformats.org/officeDocument/2006/relationships">
  <sheetPr>
    <tabColor rgb="FF542C73"/>
  </sheetPr>
  <dimension ref="B2:G50"/>
  <sheetViews>
    <sheetView showGridLines="0" workbookViewId="0" topLeftCell="A37">
      <selection activeCell="B2" sqref="B2:G2"/>
    </sheetView>
  </sheetViews>
  <sheetFormatPr defaultColWidth="10.875" defaultRowHeight="19.5" customHeight="1"/>
  <cols>
    <col min="1" max="1" width="5.50390625" style="9" customWidth="1"/>
    <col min="2" max="2" width="27.00390625" style="9" customWidth="1"/>
    <col min="3" max="3" width="10.875" style="9" customWidth="1"/>
    <col min="4" max="4" width="12.50390625" style="9" customWidth="1"/>
    <col min="5" max="5" width="10.875" style="9" customWidth="1"/>
    <col min="6" max="6" width="12.50390625" style="9" customWidth="1"/>
    <col min="7" max="16384" width="10.875" style="9" customWidth="1"/>
  </cols>
  <sheetData>
    <row r="2" spans="2:7" ht="20.1" customHeight="1">
      <c r="B2" s="1392" t="str">
        <f>UPPER("﻿﻿Oil and gas acreage")</f>
        <v>﻿﻿OIL AND GAS ACREAGE</v>
      </c>
      <c r="C2" s="1392"/>
      <c r="D2" s="1392"/>
      <c r="E2" s="1392"/>
      <c r="F2" s="1392"/>
      <c r="G2" s="1392"/>
    </row>
    <row r="4" spans="2:7" ht="20.1" customHeight="1">
      <c r="B4" s="1442" t="s">
        <v>920</v>
      </c>
      <c r="C4" s="1442"/>
      <c r="D4" s="1443">
        <v>2013</v>
      </c>
      <c r="E4" s="1444"/>
      <c r="F4" s="1443">
        <v>2012</v>
      </c>
      <c r="G4" s="1444"/>
    </row>
    <row r="5" spans="2:7" ht="39" customHeight="1">
      <c r="B5" s="1445" t="s">
        <v>919</v>
      </c>
      <c r="C5" s="1445"/>
      <c r="D5" s="1044" t="s">
        <v>917</v>
      </c>
      <c r="E5" s="1043" t="s">
        <v>916</v>
      </c>
      <c r="F5" s="1044" t="s">
        <v>917</v>
      </c>
      <c r="G5" s="1043" t="s">
        <v>916</v>
      </c>
    </row>
    <row r="6" spans="2:7" ht="20.1" customHeight="1">
      <c r="B6" s="150" t="s">
        <v>720</v>
      </c>
      <c r="C6" s="150" t="s">
        <v>904</v>
      </c>
      <c r="D6" s="479">
        <v>10804</v>
      </c>
      <c r="E6" s="479">
        <v>722</v>
      </c>
      <c r="F6" s="795">
        <v>10015</v>
      </c>
      <c r="G6" s="478">
        <v>724</v>
      </c>
    </row>
    <row r="7" spans="2:7" ht="20.1" customHeight="1">
      <c r="B7" s="435" t="s">
        <v>947</v>
      </c>
      <c r="C7" s="435" t="s">
        <v>906</v>
      </c>
      <c r="D7" s="1048">
        <v>5305</v>
      </c>
      <c r="E7" s="1048">
        <v>163</v>
      </c>
      <c r="F7" s="1047">
        <v>6882</v>
      </c>
      <c r="G7" s="1046">
        <v>176</v>
      </c>
    </row>
    <row r="8" spans="2:7" ht="20.1" customHeight="1">
      <c r="B8" s="150" t="s">
        <v>346</v>
      </c>
      <c r="C8" s="150" t="s">
        <v>904</v>
      </c>
      <c r="D8" s="479">
        <v>134157</v>
      </c>
      <c r="E8" s="479">
        <v>1266</v>
      </c>
      <c r="F8" s="468">
        <v>135610</v>
      </c>
      <c r="G8" s="478">
        <v>1256</v>
      </c>
    </row>
    <row r="9" spans="2:7" ht="20.1" customHeight="1">
      <c r="B9" s="435" t="s">
        <v>947</v>
      </c>
      <c r="C9" s="435" t="s">
        <v>906</v>
      </c>
      <c r="D9" s="1048">
        <v>86493</v>
      </c>
      <c r="E9" s="1048">
        <v>341</v>
      </c>
      <c r="F9" s="1047">
        <v>88457</v>
      </c>
      <c r="G9" s="1046">
        <v>337</v>
      </c>
    </row>
    <row r="10" spans="2:7" ht="20.1" customHeight="1">
      <c r="B10" s="150" t="s">
        <v>948</v>
      </c>
      <c r="C10" s="150" t="s">
        <v>904</v>
      </c>
      <c r="D10" s="479">
        <v>19790</v>
      </c>
      <c r="E10" s="479">
        <v>960</v>
      </c>
      <c r="F10" s="468">
        <v>16604</v>
      </c>
      <c r="G10" s="478">
        <v>1705</v>
      </c>
    </row>
    <row r="11" spans="2:7" ht="20.1" customHeight="1">
      <c r="B11" s="1049" t="s">
        <v>947</v>
      </c>
      <c r="C11" s="435" t="s">
        <v>906</v>
      </c>
      <c r="D11" s="1048">
        <v>9391</v>
      </c>
      <c r="E11" s="1048">
        <v>286</v>
      </c>
      <c r="F11" s="1047">
        <v>6800</v>
      </c>
      <c r="G11" s="1046">
        <v>330</v>
      </c>
    </row>
    <row r="12" spans="2:7" ht="20.1" customHeight="1">
      <c r="B12" s="150" t="s">
        <v>716</v>
      </c>
      <c r="C12" s="150" t="s">
        <v>904</v>
      </c>
      <c r="D12" s="479">
        <v>33242</v>
      </c>
      <c r="E12" s="479">
        <v>1482</v>
      </c>
      <c r="F12" s="468">
        <v>32369</v>
      </c>
      <c r="G12" s="478">
        <v>1896</v>
      </c>
    </row>
    <row r="13" spans="2:7" ht="20.1" customHeight="1">
      <c r="B13" s="435" t="s">
        <v>947</v>
      </c>
      <c r="C13" s="435" t="s">
        <v>906</v>
      </c>
      <c r="D13" s="1048">
        <v>4534</v>
      </c>
      <c r="E13" s="1048">
        <v>192</v>
      </c>
      <c r="F13" s="1047">
        <v>3082</v>
      </c>
      <c r="G13" s="1046">
        <v>256</v>
      </c>
    </row>
    <row r="14" spans="2:7" ht="20.1" customHeight="1">
      <c r="B14" s="150" t="s">
        <v>759</v>
      </c>
      <c r="C14" s="150" t="s">
        <v>904</v>
      </c>
      <c r="D14" s="479">
        <v>55980</v>
      </c>
      <c r="E14" s="479">
        <v>1064</v>
      </c>
      <c r="F14" s="468">
        <v>37208</v>
      </c>
      <c r="G14" s="478">
        <v>955</v>
      </c>
    </row>
    <row r="15" spans="2:7" ht="20.1" customHeight="1">
      <c r="B15" s="391"/>
      <c r="C15" s="391" t="s">
        <v>906</v>
      </c>
      <c r="D15" s="477">
        <v>29880</v>
      </c>
      <c r="E15" s="477">
        <v>309</v>
      </c>
      <c r="F15" s="466">
        <v>18184</v>
      </c>
      <c r="G15" s="476">
        <v>270</v>
      </c>
    </row>
    <row r="16" spans="2:7" ht="20.1" customHeight="1">
      <c r="B16" s="1440" t="s">
        <v>344</v>
      </c>
      <c r="C16" s="793" t="s">
        <v>904</v>
      </c>
      <c r="D16" s="791">
        <v>253973</v>
      </c>
      <c r="E16" s="791">
        <v>5494</v>
      </c>
      <c r="F16" s="792">
        <v>231806</v>
      </c>
      <c r="G16" s="791">
        <v>6536</v>
      </c>
    </row>
    <row r="17" spans="2:7" ht="20.1" customHeight="1">
      <c r="B17" s="1441"/>
      <c r="C17" s="1040" t="s">
        <v>946</v>
      </c>
      <c r="D17" s="1045">
        <v>135603</v>
      </c>
      <c r="E17" s="1045">
        <v>1291</v>
      </c>
      <c r="F17" s="1039">
        <v>123405</v>
      </c>
      <c r="G17" s="1045">
        <v>1369</v>
      </c>
    </row>
    <row r="19" spans="2:7" ht="20.1" customHeight="1">
      <c r="B19" s="1442" t="s">
        <v>920</v>
      </c>
      <c r="C19" s="1442"/>
      <c r="D19" s="1443">
        <v>2011</v>
      </c>
      <c r="E19" s="1444"/>
      <c r="F19" s="1443">
        <v>2010</v>
      </c>
      <c r="G19" s="1444"/>
    </row>
    <row r="20" spans="2:7" ht="36" customHeight="1">
      <c r="B20" s="1445" t="s">
        <v>919</v>
      </c>
      <c r="C20" s="1445"/>
      <c r="D20" s="1044" t="s">
        <v>917</v>
      </c>
      <c r="E20" s="1043" t="s">
        <v>918</v>
      </c>
      <c r="F20" s="1044" t="s">
        <v>917</v>
      </c>
      <c r="G20" s="1043" t="s">
        <v>916</v>
      </c>
    </row>
    <row r="21" spans="2:7" ht="20.1" customHeight="1">
      <c r="B21" s="150" t="s">
        <v>720</v>
      </c>
      <c r="C21" s="150" t="s">
        <v>904</v>
      </c>
      <c r="D21" s="782" t="s">
        <v>945</v>
      </c>
      <c r="E21" s="782">
        <v>781</v>
      </c>
      <c r="F21" s="991" t="s">
        <v>944</v>
      </c>
      <c r="G21" s="508">
        <v>776</v>
      </c>
    </row>
    <row r="22" spans="2:7" ht="20.1" customHeight="1">
      <c r="B22" s="435"/>
      <c r="C22" s="435" t="s">
        <v>906</v>
      </c>
      <c r="D22" s="893" t="s">
        <v>943</v>
      </c>
      <c r="E22" s="893">
        <v>185</v>
      </c>
      <c r="F22" s="894" t="s">
        <v>942</v>
      </c>
      <c r="G22" s="894">
        <v>184</v>
      </c>
    </row>
    <row r="23" spans="2:7" ht="20.1" customHeight="1">
      <c r="B23" s="150" t="s">
        <v>346</v>
      </c>
      <c r="C23" s="150" t="s">
        <v>904</v>
      </c>
      <c r="D23" s="489" t="s">
        <v>941</v>
      </c>
      <c r="E23" s="489">
        <v>1229</v>
      </c>
      <c r="F23" s="508" t="s">
        <v>940</v>
      </c>
      <c r="G23" s="508">
        <v>1229</v>
      </c>
    </row>
    <row r="24" spans="2:7" ht="20.1" customHeight="1">
      <c r="B24" s="435"/>
      <c r="C24" s="435" t="s">
        <v>906</v>
      </c>
      <c r="D24" s="893" t="s">
        <v>939</v>
      </c>
      <c r="E24" s="893">
        <v>333</v>
      </c>
      <c r="F24" s="894" t="s">
        <v>938</v>
      </c>
      <c r="G24" s="894">
        <v>349</v>
      </c>
    </row>
    <row r="25" spans="2:7" ht="20.1" customHeight="1">
      <c r="B25" s="150" t="s">
        <v>760</v>
      </c>
      <c r="C25" s="150" t="s">
        <v>904</v>
      </c>
      <c r="D25" s="489" t="s">
        <v>937</v>
      </c>
      <c r="E25" s="489">
        <v>1028</v>
      </c>
      <c r="F25" s="508" t="s">
        <v>936</v>
      </c>
      <c r="G25" s="508">
        <v>1022</v>
      </c>
    </row>
    <row r="26" spans="2:7" ht="20.1" customHeight="1">
      <c r="B26" s="435"/>
      <c r="C26" s="435" t="s">
        <v>906</v>
      </c>
      <c r="D26" s="893" t="s">
        <v>935</v>
      </c>
      <c r="E26" s="893">
        <v>329</v>
      </c>
      <c r="F26" s="894" t="s">
        <v>934</v>
      </c>
      <c r="G26" s="894">
        <v>319</v>
      </c>
    </row>
    <row r="27" spans="2:7" ht="20.1" customHeight="1">
      <c r="B27" s="150" t="s">
        <v>716</v>
      </c>
      <c r="C27" s="150" t="s">
        <v>904</v>
      </c>
      <c r="D27" s="489" t="s">
        <v>933</v>
      </c>
      <c r="E27" s="489">
        <v>1461</v>
      </c>
      <c r="F27" s="508" t="s">
        <v>932</v>
      </c>
      <c r="G27" s="508">
        <v>1396</v>
      </c>
    </row>
    <row r="28" spans="2:7" ht="20.1" customHeight="1">
      <c r="B28" s="435"/>
      <c r="C28" s="435" t="s">
        <v>906</v>
      </c>
      <c r="D28" s="893" t="s">
        <v>931</v>
      </c>
      <c r="E28" s="893">
        <v>217</v>
      </c>
      <c r="F28" s="894" t="s">
        <v>930</v>
      </c>
      <c r="G28" s="894">
        <v>209</v>
      </c>
    </row>
    <row r="29" spans="2:7" ht="20.1" customHeight="1">
      <c r="B29" s="150" t="s">
        <v>759</v>
      </c>
      <c r="C29" s="150" t="s">
        <v>904</v>
      </c>
      <c r="D29" s="489" t="s">
        <v>929</v>
      </c>
      <c r="E29" s="489">
        <v>930</v>
      </c>
      <c r="F29" s="508" t="s">
        <v>928</v>
      </c>
      <c r="G29" s="508">
        <v>539</v>
      </c>
    </row>
    <row r="30" spans="2:7" ht="20.1" customHeight="1">
      <c r="B30" s="391"/>
      <c r="C30" s="391" t="s">
        <v>906</v>
      </c>
      <c r="D30" s="486" t="s">
        <v>927</v>
      </c>
      <c r="E30" s="486">
        <v>255</v>
      </c>
      <c r="F30" s="506" t="s">
        <v>926</v>
      </c>
      <c r="G30" s="506">
        <v>184</v>
      </c>
    </row>
    <row r="31" spans="2:7" ht="20.1" customHeight="1">
      <c r="B31" s="1440" t="s">
        <v>344</v>
      </c>
      <c r="C31" s="793" t="s">
        <v>904</v>
      </c>
      <c r="D31" s="841" t="s">
        <v>925</v>
      </c>
      <c r="E31" s="841">
        <v>5429</v>
      </c>
      <c r="F31" s="842" t="s">
        <v>924</v>
      </c>
      <c r="G31" s="842">
        <v>4962</v>
      </c>
    </row>
    <row r="32" spans="2:7" ht="20.1" customHeight="1">
      <c r="B32" s="1441"/>
      <c r="C32" s="1040" t="s">
        <v>923</v>
      </c>
      <c r="D32" s="1020" t="s">
        <v>922</v>
      </c>
      <c r="E32" s="1020">
        <v>1319</v>
      </c>
      <c r="F32" s="1021" t="s">
        <v>921</v>
      </c>
      <c r="G32" s="1021">
        <v>1245</v>
      </c>
    </row>
    <row r="34" spans="2:7" ht="20.1" customHeight="1">
      <c r="B34" s="1442" t="s">
        <v>920</v>
      </c>
      <c r="C34" s="1442"/>
      <c r="D34" s="1443">
        <v>2009</v>
      </c>
      <c r="E34" s="1444"/>
      <c r="F34" s="1443">
        <v>2008</v>
      </c>
      <c r="G34" s="1444"/>
    </row>
    <row r="35" spans="2:7" ht="35.1" customHeight="1">
      <c r="B35" s="1445" t="s">
        <v>919</v>
      </c>
      <c r="C35" s="1445"/>
      <c r="D35" s="1044" t="s">
        <v>917</v>
      </c>
      <c r="E35" s="1043" t="s">
        <v>918</v>
      </c>
      <c r="F35" s="1044" t="s">
        <v>917</v>
      </c>
      <c r="G35" s="1043" t="s">
        <v>916</v>
      </c>
    </row>
    <row r="36" spans="2:7" ht="20.1" customHeight="1">
      <c r="B36" s="150" t="s">
        <v>720</v>
      </c>
      <c r="C36" s="150" t="s">
        <v>904</v>
      </c>
      <c r="D36" s="782" t="s">
        <v>915</v>
      </c>
      <c r="E36" s="782">
        <v>667</v>
      </c>
      <c r="F36" s="1042">
        <v>5880</v>
      </c>
      <c r="G36" s="589">
        <v>647</v>
      </c>
    </row>
    <row r="37" spans="2:7" ht="20.1" customHeight="1">
      <c r="B37" s="435"/>
      <c r="C37" s="435" t="s">
        <v>906</v>
      </c>
      <c r="D37" s="893" t="s">
        <v>914</v>
      </c>
      <c r="E37" s="893">
        <v>182</v>
      </c>
      <c r="F37" s="1041">
        <v>2191</v>
      </c>
      <c r="G37" s="1041">
        <v>181</v>
      </c>
    </row>
    <row r="38" spans="2:7" ht="20.1" customHeight="1">
      <c r="B38" s="150" t="s">
        <v>346</v>
      </c>
      <c r="C38" s="150" t="s">
        <v>904</v>
      </c>
      <c r="D38" s="489" t="s">
        <v>913</v>
      </c>
      <c r="E38" s="489">
        <v>1137</v>
      </c>
      <c r="F38" s="589">
        <v>85883</v>
      </c>
      <c r="G38" s="589">
        <v>1112</v>
      </c>
    </row>
    <row r="39" spans="2:7" ht="20.1" customHeight="1">
      <c r="B39" s="435"/>
      <c r="C39" s="435" t="s">
        <v>906</v>
      </c>
      <c r="D39" s="893" t="s">
        <v>912</v>
      </c>
      <c r="E39" s="893">
        <v>308</v>
      </c>
      <c r="F39" s="1041">
        <v>41608</v>
      </c>
      <c r="G39" s="1041">
        <v>292</v>
      </c>
    </row>
    <row r="40" spans="2:7" ht="20.1" customHeight="1">
      <c r="B40" s="150" t="s">
        <v>760</v>
      </c>
      <c r="C40" s="150" t="s">
        <v>904</v>
      </c>
      <c r="D40" s="489" t="s">
        <v>911</v>
      </c>
      <c r="E40" s="489">
        <v>776</v>
      </c>
      <c r="F40" s="589">
        <v>8749</v>
      </c>
      <c r="G40" s="589">
        <v>484</v>
      </c>
    </row>
    <row r="41" spans="2:7" ht="20.1" customHeight="1">
      <c r="B41" s="435"/>
      <c r="C41" s="435" t="s">
        <v>906</v>
      </c>
      <c r="D41" s="893" t="s">
        <v>910</v>
      </c>
      <c r="E41" s="893">
        <v>259</v>
      </c>
      <c r="F41" s="1041">
        <v>4133</v>
      </c>
      <c r="G41" s="1041">
        <v>186</v>
      </c>
    </row>
    <row r="42" spans="2:7" ht="20.1" customHeight="1">
      <c r="B42" s="150" t="s">
        <v>716</v>
      </c>
      <c r="C42" s="150" t="s">
        <v>904</v>
      </c>
      <c r="D42" s="489" t="s">
        <v>909</v>
      </c>
      <c r="E42" s="489">
        <v>204</v>
      </c>
      <c r="F42" s="589">
        <v>33223</v>
      </c>
      <c r="G42" s="589">
        <v>199</v>
      </c>
    </row>
    <row r="43" spans="2:7" ht="20.1" customHeight="1">
      <c r="B43" s="435"/>
      <c r="C43" s="435" t="s">
        <v>906</v>
      </c>
      <c r="D43" s="893" t="s">
        <v>908</v>
      </c>
      <c r="E43" s="893">
        <v>97</v>
      </c>
      <c r="F43" s="1041">
        <v>2415</v>
      </c>
      <c r="G43" s="1041">
        <v>69</v>
      </c>
    </row>
    <row r="44" spans="2:7" ht="20.1" customHeight="1">
      <c r="B44" s="150" t="s">
        <v>759</v>
      </c>
      <c r="C44" s="150" t="s">
        <v>904</v>
      </c>
      <c r="D44" s="489" t="s">
        <v>907</v>
      </c>
      <c r="E44" s="489">
        <v>397</v>
      </c>
      <c r="F44" s="589">
        <v>25778</v>
      </c>
      <c r="G44" s="589">
        <v>387</v>
      </c>
    </row>
    <row r="45" spans="2:7" ht="20.1" customHeight="1">
      <c r="B45" s="391"/>
      <c r="C45" s="391" t="s">
        <v>906</v>
      </c>
      <c r="D45" s="486" t="s">
        <v>905</v>
      </c>
      <c r="E45" s="486">
        <v>169</v>
      </c>
      <c r="F45" s="584">
        <v>12529</v>
      </c>
      <c r="G45" s="584">
        <v>131</v>
      </c>
    </row>
    <row r="46" spans="2:7" ht="20.1" customHeight="1">
      <c r="B46" s="1440" t="s">
        <v>344</v>
      </c>
      <c r="C46" s="793" t="s">
        <v>904</v>
      </c>
      <c r="D46" s="841" t="s">
        <v>903</v>
      </c>
      <c r="E46" s="841">
        <v>3181</v>
      </c>
      <c r="F46" s="792">
        <v>159513</v>
      </c>
      <c r="G46" s="792">
        <v>2829</v>
      </c>
    </row>
    <row r="47" spans="2:7" ht="20.1" customHeight="1">
      <c r="B47" s="1441"/>
      <c r="C47" s="1040" t="s">
        <v>902</v>
      </c>
      <c r="D47" s="1020" t="s">
        <v>901</v>
      </c>
      <c r="E47" s="1020">
        <v>1015</v>
      </c>
      <c r="F47" s="1039">
        <v>62876</v>
      </c>
      <c r="G47" s="1039">
        <v>859</v>
      </c>
    </row>
    <row r="49" spans="2:7" ht="12.95" customHeight="1">
      <c r="B49" s="1396" t="s">
        <v>900</v>
      </c>
      <c r="C49" s="1396"/>
      <c r="D49" s="1396"/>
      <c r="E49" s="1396"/>
      <c r="F49" s="1396"/>
      <c r="G49" s="1396"/>
    </row>
    <row r="50" spans="2:7" ht="20.1" customHeight="1">
      <c r="B50" s="1396" t="s">
        <v>899</v>
      </c>
      <c r="C50" s="1396"/>
      <c r="D50" s="1396"/>
      <c r="E50" s="1396"/>
      <c r="F50" s="1396"/>
      <c r="G50" s="1396"/>
    </row>
  </sheetData>
  <mergeCells count="18">
    <mergeCell ref="B35:C35"/>
    <mergeCell ref="B46:B47"/>
    <mergeCell ref="B49:G49"/>
    <mergeCell ref="B50:G50"/>
    <mergeCell ref="B19:C19"/>
    <mergeCell ref="D19:E19"/>
    <mergeCell ref="F19:G19"/>
    <mergeCell ref="B20:C20"/>
    <mergeCell ref="B31:B32"/>
    <mergeCell ref="B34:C34"/>
    <mergeCell ref="D34:E34"/>
    <mergeCell ref="F34:G34"/>
    <mergeCell ref="B16:B17"/>
    <mergeCell ref="B2:G2"/>
    <mergeCell ref="B4:C4"/>
    <mergeCell ref="D4:E4"/>
    <mergeCell ref="F4:G4"/>
    <mergeCell ref="B5:C5"/>
  </mergeCells>
  <printOptions/>
  <pageMargins left="0.75" right="0.75" top="1" bottom="1" header="0.5" footer="0.5"/>
  <pageSetup horizontalDpi="600" verticalDpi="600" orientation="portrait" paperSize="9" scale="66"/>
  <drawing r:id="rId1"/>
</worksheet>
</file>

<file path=xl/worksheets/sheet56.xml><?xml version="1.0" encoding="utf-8"?>
<worksheet xmlns="http://schemas.openxmlformats.org/spreadsheetml/2006/main" xmlns:r="http://schemas.openxmlformats.org/officeDocument/2006/relationships">
  <sheetPr>
    <tabColor rgb="FF542C73"/>
  </sheetPr>
  <dimension ref="B2:G49"/>
  <sheetViews>
    <sheetView showGridLines="0" workbookViewId="0" topLeftCell="A13">
      <selection activeCell="B2" sqref="B2:G2"/>
    </sheetView>
  </sheetViews>
  <sheetFormatPr defaultColWidth="10.875" defaultRowHeight="19.5" customHeight="1"/>
  <cols>
    <col min="1" max="1" width="5.50390625" style="9" customWidth="1"/>
    <col min="2" max="2" width="39.375" style="9" customWidth="1"/>
    <col min="3" max="16384" width="10.875" style="9" customWidth="1"/>
  </cols>
  <sheetData>
    <row r="2" spans="2:7" ht="20.1" customHeight="1">
      <c r="B2" s="1392" t="str">
        <f>UPPER("Number of productive oil and gas wells")</f>
        <v>NUMBER OF PRODUCTIVE OIL AND GAS WELLS</v>
      </c>
      <c r="C2" s="1392"/>
      <c r="D2" s="1392"/>
      <c r="E2" s="1392"/>
      <c r="F2" s="1392"/>
      <c r="G2" s="1392"/>
    </row>
    <row r="4" spans="2:7" ht="20.1" customHeight="1">
      <c r="B4" s="1052" t="s">
        <v>359</v>
      </c>
      <c r="D4" s="1446">
        <v>2013</v>
      </c>
      <c r="E4" s="1447"/>
      <c r="F4" s="1447">
        <v>2012</v>
      </c>
      <c r="G4" s="1447"/>
    </row>
    <row r="5" spans="2:7" ht="47.1" customHeight="1">
      <c r="B5" s="1448" t="s">
        <v>954</v>
      </c>
      <c r="C5" s="1448"/>
      <c r="D5" s="1050" t="s">
        <v>953</v>
      </c>
      <c r="E5" s="1043" t="s">
        <v>952</v>
      </c>
      <c r="F5" s="1050" t="s">
        <v>953</v>
      </c>
      <c r="G5" s="1043" t="s">
        <v>952</v>
      </c>
    </row>
    <row r="6" spans="2:7" ht="20.1" customHeight="1">
      <c r="B6" s="150" t="s">
        <v>720</v>
      </c>
      <c r="C6" s="150" t="s">
        <v>951</v>
      </c>
      <c r="D6" s="784" t="s">
        <v>975</v>
      </c>
      <c r="E6" s="520">
        <v>106</v>
      </c>
      <c r="F6" s="783" t="s">
        <v>974</v>
      </c>
      <c r="G6" s="468">
        <v>111</v>
      </c>
    </row>
    <row r="7" spans="2:7" ht="20.1" customHeight="1">
      <c r="B7" s="435"/>
      <c r="C7" s="435" t="s">
        <v>950</v>
      </c>
      <c r="D7" s="1054" t="s">
        <v>973</v>
      </c>
      <c r="E7" s="1054">
        <v>87</v>
      </c>
      <c r="F7" s="1053" t="s">
        <v>972</v>
      </c>
      <c r="G7" s="1047">
        <v>117</v>
      </c>
    </row>
    <row r="8" spans="2:7" ht="20.1" customHeight="1">
      <c r="B8" s="150" t="s">
        <v>346</v>
      </c>
      <c r="C8" s="150" t="s">
        <v>951</v>
      </c>
      <c r="D8" s="520" t="s">
        <v>971</v>
      </c>
      <c r="E8" s="520">
        <v>615</v>
      </c>
      <c r="F8" s="513" t="s">
        <v>970</v>
      </c>
      <c r="G8" s="468">
        <v>593</v>
      </c>
    </row>
    <row r="9" spans="2:7" ht="20.1" customHeight="1">
      <c r="B9" s="435"/>
      <c r="C9" s="435" t="s">
        <v>950</v>
      </c>
      <c r="D9" s="1054" t="s">
        <v>969</v>
      </c>
      <c r="E9" s="1054">
        <v>48</v>
      </c>
      <c r="F9" s="1053" t="s">
        <v>969</v>
      </c>
      <c r="G9" s="1047">
        <v>48</v>
      </c>
    </row>
    <row r="10" spans="2:7" ht="20.1" customHeight="1">
      <c r="B10" s="150" t="s">
        <v>760</v>
      </c>
      <c r="C10" s="150" t="s">
        <v>951</v>
      </c>
      <c r="D10" s="520" t="s">
        <v>968</v>
      </c>
      <c r="E10" s="520">
        <v>266</v>
      </c>
      <c r="F10" s="513" t="s">
        <v>967</v>
      </c>
      <c r="G10" s="468">
        <v>258</v>
      </c>
    </row>
    <row r="11" spans="2:7" ht="20.1" customHeight="1">
      <c r="B11" s="435"/>
      <c r="C11" s="435" t="s">
        <v>950</v>
      </c>
      <c r="D11" s="1054" t="s">
        <v>966</v>
      </c>
      <c r="E11" s="1054">
        <v>634</v>
      </c>
      <c r="F11" s="1053" t="s">
        <v>965</v>
      </c>
      <c r="G11" s="1047">
        <v>546</v>
      </c>
    </row>
    <row r="12" spans="2:7" ht="20.1" customHeight="1">
      <c r="B12" s="150" t="s">
        <v>716</v>
      </c>
      <c r="C12" s="150" t="s">
        <v>951</v>
      </c>
      <c r="D12" s="520" t="s">
        <v>964</v>
      </c>
      <c r="E12" s="520">
        <v>441</v>
      </c>
      <c r="F12" s="513" t="s">
        <v>963</v>
      </c>
      <c r="G12" s="468">
        <v>462</v>
      </c>
    </row>
    <row r="13" spans="2:7" ht="20.1" customHeight="1">
      <c r="B13" s="435"/>
      <c r="C13" s="435" t="s">
        <v>950</v>
      </c>
      <c r="D13" s="1054" t="s">
        <v>962</v>
      </c>
      <c r="E13" s="1054">
        <v>36</v>
      </c>
      <c r="F13" s="1053" t="s">
        <v>961</v>
      </c>
      <c r="G13" s="1047">
        <v>49</v>
      </c>
    </row>
    <row r="14" spans="2:7" ht="20.1" customHeight="1">
      <c r="B14" s="150" t="s">
        <v>759</v>
      </c>
      <c r="C14" s="150" t="s">
        <v>951</v>
      </c>
      <c r="D14" s="520" t="s">
        <v>960</v>
      </c>
      <c r="E14" s="520">
        <v>81</v>
      </c>
      <c r="F14" s="513" t="s">
        <v>959</v>
      </c>
      <c r="G14" s="468">
        <v>75</v>
      </c>
    </row>
    <row r="15" spans="2:7" ht="20.1" customHeight="1">
      <c r="B15" s="391"/>
      <c r="C15" s="391" t="s">
        <v>950</v>
      </c>
      <c r="D15" s="519" t="s">
        <v>958</v>
      </c>
      <c r="E15" s="519">
        <v>741</v>
      </c>
      <c r="F15" s="611" t="s">
        <v>957</v>
      </c>
      <c r="G15" s="466">
        <v>578</v>
      </c>
    </row>
    <row r="16" spans="2:7" ht="20.1" customHeight="1">
      <c r="B16" s="1440" t="s">
        <v>344</v>
      </c>
      <c r="C16" s="793" t="s">
        <v>951</v>
      </c>
      <c r="D16" s="841">
        <v>10052</v>
      </c>
      <c r="E16" s="841">
        <v>1509</v>
      </c>
      <c r="F16" s="842">
        <v>10218</v>
      </c>
      <c r="G16" s="842">
        <v>1499</v>
      </c>
    </row>
    <row r="17" spans="2:7" ht="20.1" customHeight="1">
      <c r="B17" s="1441"/>
      <c r="C17" s="793" t="s">
        <v>950</v>
      </c>
      <c r="D17" s="841">
        <v>6354</v>
      </c>
      <c r="E17" s="841">
        <v>1546</v>
      </c>
      <c r="F17" s="842">
        <v>5661</v>
      </c>
      <c r="G17" s="842">
        <v>1338</v>
      </c>
    </row>
    <row r="19" spans="2:7" ht="20.1" customHeight="1">
      <c r="B19" s="1052" t="s">
        <v>359</v>
      </c>
      <c r="D19" s="1446">
        <v>2011</v>
      </c>
      <c r="E19" s="1447"/>
      <c r="F19" s="1447">
        <v>2010</v>
      </c>
      <c r="G19" s="1447"/>
    </row>
    <row r="20" spans="2:7" ht="47.1" customHeight="1">
      <c r="B20" s="1448" t="s">
        <v>954</v>
      </c>
      <c r="C20" s="1448"/>
      <c r="D20" s="1050" t="s">
        <v>953</v>
      </c>
      <c r="E20" s="1043" t="s">
        <v>952</v>
      </c>
      <c r="F20" s="1050" t="s">
        <v>953</v>
      </c>
      <c r="G20" s="1043" t="s">
        <v>952</v>
      </c>
    </row>
    <row r="21" spans="2:7" ht="20.1" customHeight="1">
      <c r="B21" s="150" t="s">
        <v>720</v>
      </c>
      <c r="C21" s="150" t="s">
        <v>951</v>
      </c>
      <c r="D21" s="782" t="s">
        <v>956</v>
      </c>
      <c r="E21" s="782">
        <v>151</v>
      </c>
      <c r="F21" s="991">
        <v>569</v>
      </c>
      <c r="G21" s="508">
        <v>151</v>
      </c>
    </row>
    <row r="22" spans="2:7" ht="20.1" customHeight="1">
      <c r="B22" s="435"/>
      <c r="C22" s="435" t="s">
        <v>950</v>
      </c>
      <c r="D22" s="893" t="s">
        <v>955</v>
      </c>
      <c r="E22" s="893">
        <v>125</v>
      </c>
      <c r="F22" s="894">
        <v>368</v>
      </c>
      <c r="G22" s="894">
        <v>132</v>
      </c>
    </row>
    <row r="23" spans="2:7" ht="20.1" customHeight="1">
      <c r="B23" s="150" t="s">
        <v>346</v>
      </c>
      <c r="C23" s="150" t="s">
        <v>951</v>
      </c>
      <c r="D23" s="489">
        <v>2275</v>
      </c>
      <c r="E23" s="489">
        <v>576</v>
      </c>
      <c r="F23" s="508">
        <v>2250</v>
      </c>
      <c r="G23" s="508">
        <v>628</v>
      </c>
    </row>
    <row r="24" spans="2:7" ht="20.1" customHeight="1">
      <c r="B24" s="435"/>
      <c r="C24" s="435" t="s">
        <v>950</v>
      </c>
      <c r="D24" s="893">
        <v>157</v>
      </c>
      <c r="E24" s="893">
        <v>44</v>
      </c>
      <c r="F24" s="894">
        <v>182</v>
      </c>
      <c r="G24" s="894">
        <v>50</v>
      </c>
    </row>
    <row r="25" spans="2:7" ht="20.1" customHeight="1">
      <c r="B25" s="150" t="s">
        <v>760</v>
      </c>
      <c r="C25" s="150" t="s">
        <v>951</v>
      </c>
      <c r="D25" s="489">
        <v>877</v>
      </c>
      <c r="E25" s="489">
        <v>247</v>
      </c>
      <c r="F25" s="508">
        <v>884</v>
      </c>
      <c r="G25" s="508">
        <v>261</v>
      </c>
    </row>
    <row r="26" spans="2:7" ht="20.1" customHeight="1">
      <c r="B26" s="435"/>
      <c r="C26" s="435" t="s">
        <v>950</v>
      </c>
      <c r="D26" s="893">
        <v>2707</v>
      </c>
      <c r="E26" s="893">
        <v>526</v>
      </c>
      <c r="F26" s="894">
        <v>2532</v>
      </c>
      <c r="G26" s="894">
        <v>515</v>
      </c>
    </row>
    <row r="27" spans="2:7" ht="20.1" customHeight="1">
      <c r="B27" s="150" t="s">
        <v>716</v>
      </c>
      <c r="C27" s="150" t="s">
        <v>951</v>
      </c>
      <c r="D27" s="489">
        <v>7829</v>
      </c>
      <c r="E27" s="489">
        <v>721</v>
      </c>
      <c r="F27" s="508">
        <v>7519</v>
      </c>
      <c r="G27" s="508">
        <v>701</v>
      </c>
    </row>
    <row r="28" spans="2:7" ht="20.1" customHeight="1">
      <c r="B28" s="435"/>
      <c r="C28" s="435" t="s">
        <v>950</v>
      </c>
      <c r="D28" s="893">
        <v>372</v>
      </c>
      <c r="E28" s="893">
        <v>49</v>
      </c>
      <c r="F28" s="894">
        <v>360</v>
      </c>
      <c r="G28" s="894">
        <v>49</v>
      </c>
    </row>
    <row r="29" spans="2:7" ht="20.1" customHeight="1">
      <c r="B29" s="150" t="s">
        <v>759</v>
      </c>
      <c r="C29" s="150" t="s">
        <v>951</v>
      </c>
      <c r="D29" s="489">
        <v>209</v>
      </c>
      <c r="E29" s="489">
        <v>75</v>
      </c>
      <c r="F29" s="508">
        <v>196</v>
      </c>
      <c r="G29" s="508">
        <v>75</v>
      </c>
    </row>
    <row r="30" spans="2:7" ht="20.1" customHeight="1">
      <c r="B30" s="391"/>
      <c r="C30" s="391" t="s">
        <v>950</v>
      </c>
      <c r="D30" s="486">
        <v>1589</v>
      </c>
      <c r="E30" s="486">
        <v>498</v>
      </c>
      <c r="F30" s="506">
        <v>1258</v>
      </c>
      <c r="G30" s="506">
        <v>411</v>
      </c>
    </row>
    <row r="31" spans="2:7" ht="20.1" customHeight="1">
      <c r="B31" s="1440" t="s">
        <v>344</v>
      </c>
      <c r="C31" s="793" t="s">
        <v>951</v>
      </c>
      <c r="D31" s="841">
        <v>11766</v>
      </c>
      <c r="E31" s="841">
        <v>1770</v>
      </c>
      <c r="F31" s="842">
        <v>11418</v>
      </c>
      <c r="G31" s="842">
        <v>1816</v>
      </c>
    </row>
    <row r="32" spans="2:7" ht="20.1" customHeight="1">
      <c r="B32" s="1441"/>
      <c r="C32" s="1040" t="s">
        <v>950</v>
      </c>
      <c r="D32" s="1020">
        <v>5183</v>
      </c>
      <c r="E32" s="1020">
        <v>1242</v>
      </c>
      <c r="F32" s="1021">
        <v>4700</v>
      </c>
      <c r="G32" s="1021">
        <v>1157</v>
      </c>
    </row>
    <row r="34" spans="2:7" ht="20.1" customHeight="1">
      <c r="B34" s="1051" t="s">
        <v>359</v>
      </c>
      <c r="D34" s="1446">
        <v>2009</v>
      </c>
      <c r="E34" s="1447"/>
      <c r="F34" s="1447">
        <v>2008</v>
      </c>
      <c r="G34" s="1447"/>
    </row>
    <row r="35" spans="2:7" ht="39.95" customHeight="1">
      <c r="B35" s="1448" t="s">
        <v>954</v>
      </c>
      <c r="C35" s="1448"/>
      <c r="D35" s="1050" t="s">
        <v>953</v>
      </c>
      <c r="E35" s="1043" t="s">
        <v>952</v>
      </c>
      <c r="F35" s="1050" t="s">
        <v>953</v>
      </c>
      <c r="G35" s="1043" t="s">
        <v>952</v>
      </c>
    </row>
    <row r="36" spans="2:7" ht="20.1" customHeight="1">
      <c r="B36" s="150" t="s">
        <v>720</v>
      </c>
      <c r="C36" s="150" t="s">
        <v>951</v>
      </c>
      <c r="D36" s="794">
        <v>705</v>
      </c>
      <c r="E36" s="794">
        <v>166</v>
      </c>
      <c r="F36" s="1042">
        <v>700</v>
      </c>
      <c r="G36" s="589">
        <v>166</v>
      </c>
    </row>
    <row r="37" spans="2:7" ht="20.1" customHeight="1">
      <c r="B37" s="435"/>
      <c r="C37" s="435" t="s">
        <v>950</v>
      </c>
      <c r="D37" s="459">
        <v>328</v>
      </c>
      <c r="E37" s="459">
        <v>125</v>
      </c>
      <c r="F37" s="1041">
        <v>328</v>
      </c>
      <c r="G37" s="1041">
        <v>127</v>
      </c>
    </row>
    <row r="38" spans="2:7" ht="20.1" customHeight="1">
      <c r="B38" s="150" t="s">
        <v>346</v>
      </c>
      <c r="C38" s="150" t="s">
        <v>951</v>
      </c>
      <c r="D38" s="455">
        <v>2371</v>
      </c>
      <c r="E38" s="455">
        <v>669</v>
      </c>
      <c r="F38" s="589">
        <v>2465</v>
      </c>
      <c r="G38" s="589">
        <v>692</v>
      </c>
    </row>
    <row r="39" spans="2:7" ht="20.1" customHeight="1">
      <c r="B39" s="435"/>
      <c r="C39" s="435" t="s">
        <v>950</v>
      </c>
      <c r="D39" s="459">
        <v>190</v>
      </c>
      <c r="E39" s="459">
        <v>50</v>
      </c>
      <c r="F39" s="1041">
        <v>112</v>
      </c>
      <c r="G39" s="1041">
        <v>34</v>
      </c>
    </row>
    <row r="40" spans="2:7" ht="20.1" customHeight="1">
      <c r="B40" s="150" t="s">
        <v>760</v>
      </c>
      <c r="C40" s="150" t="s">
        <v>951</v>
      </c>
      <c r="D40" s="455">
        <v>821</v>
      </c>
      <c r="E40" s="455">
        <v>241</v>
      </c>
      <c r="F40" s="589">
        <v>621</v>
      </c>
      <c r="G40" s="589">
        <v>176</v>
      </c>
    </row>
    <row r="41" spans="2:7" ht="20.1" customHeight="1">
      <c r="B41" s="435"/>
      <c r="C41" s="435" t="s">
        <v>950</v>
      </c>
      <c r="D41" s="459">
        <v>1905</v>
      </c>
      <c r="E41" s="459">
        <v>424</v>
      </c>
      <c r="F41" s="1041">
        <v>254</v>
      </c>
      <c r="G41" s="1041">
        <v>79</v>
      </c>
    </row>
    <row r="42" spans="2:7" ht="20.1" customHeight="1">
      <c r="B42" s="150" t="s">
        <v>716</v>
      </c>
      <c r="C42" s="150" t="s">
        <v>951</v>
      </c>
      <c r="D42" s="455">
        <v>3766</v>
      </c>
      <c r="E42" s="455">
        <v>307</v>
      </c>
      <c r="F42" s="589">
        <v>3762</v>
      </c>
      <c r="G42" s="589">
        <v>264</v>
      </c>
    </row>
    <row r="43" spans="2:7" ht="20.1" customHeight="1">
      <c r="B43" s="435"/>
      <c r="C43" s="435" t="s">
        <v>950</v>
      </c>
      <c r="D43" s="459">
        <v>136</v>
      </c>
      <c r="E43" s="459">
        <v>32</v>
      </c>
      <c r="F43" s="1041">
        <v>83</v>
      </c>
      <c r="G43" s="1041">
        <v>15</v>
      </c>
    </row>
    <row r="44" spans="2:7" ht="20.1" customHeight="1">
      <c r="B44" s="150" t="s">
        <v>759</v>
      </c>
      <c r="C44" s="150" t="s">
        <v>951</v>
      </c>
      <c r="D44" s="455">
        <v>157</v>
      </c>
      <c r="E44" s="455">
        <v>75</v>
      </c>
      <c r="F44" s="589">
        <v>184</v>
      </c>
      <c r="G44" s="589">
        <v>68</v>
      </c>
    </row>
    <row r="45" spans="2:7" ht="20.1" customHeight="1">
      <c r="B45" s="391"/>
      <c r="C45" s="391" t="s">
        <v>950</v>
      </c>
      <c r="D45" s="452">
        <v>1156</v>
      </c>
      <c r="E45" s="452">
        <v>379</v>
      </c>
      <c r="F45" s="584">
        <v>1049</v>
      </c>
      <c r="G45" s="584">
        <v>271</v>
      </c>
    </row>
    <row r="46" spans="2:7" ht="20.1" customHeight="1">
      <c r="B46" s="1440" t="s">
        <v>344</v>
      </c>
      <c r="C46" s="793" t="s">
        <v>951</v>
      </c>
      <c r="D46" s="791">
        <v>7820</v>
      </c>
      <c r="E46" s="791">
        <v>1458</v>
      </c>
      <c r="F46" s="792">
        <v>7732</v>
      </c>
      <c r="G46" s="792">
        <v>1366</v>
      </c>
    </row>
    <row r="47" spans="2:7" ht="20.1" customHeight="1">
      <c r="B47" s="1441"/>
      <c r="C47" s="1040" t="s">
        <v>950</v>
      </c>
      <c r="D47" s="1045">
        <v>3715</v>
      </c>
      <c r="E47" s="1045">
        <v>1010</v>
      </c>
      <c r="F47" s="1039">
        <v>1826</v>
      </c>
      <c r="G47" s="1039">
        <v>526</v>
      </c>
    </row>
    <row r="49" spans="2:7" ht="20.1" customHeight="1">
      <c r="B49" s="1449" t="s">
        <v>949</v>
      </c>
      <c r="C49" s="1449"/>
      <c r="D49" s="1449"/>
      <c r="E49" s="1449"/>
      <c r="F49" s="1449"/>
      <c r="G49" s="1449"/>
    </row>
  </sheetData>
  <mergeCells count="14">
    <mergeCell ref="B49:G49"/>
    <mergeCell ref="B20:C20"/>
    <mergeCell ref="B31:B32"/>
    <mergeCell ref="D34:E34"/>
    <mergeCell ref="F34:G34"/>
    <mergeCell ref="B35:C35"/>
    <mergeCell ref="B46:B47"/>
    <mergeCell ref="D19:E19"/>
    <mergeCell ref="F19:G19"/>
    <mergeCell ref="B2:G2"/>
    <mergeCell ref="D4:E4"/>
    <mergeCell ref="F4:G4"/>
    <mergeCell ref="B5:C5"/>
    <mergeCell ref="B16:B17"/>
  </mergeCells>
  <printOptions/>
  <pageMargins left="0.75" right="0.75" top="1" bottom="1" header="0.5" footer="0.5"/>
  <pageSetup horizontalDpi="600" verticalDpi="600" orientation="portrait" paperSize="9" scale="66"/>
  <drawing r:id="rId1"/>
</worksheet>
</file>

<file path=xl/worksheets/sheet57.xml><?xml version="1.0" encoding="utf-8"?>
<worksheet xmlns="http://schemas.openxmlformats.org/spreadsheetml/2006/main" xmlns:r="http://schemas.openxmlformats.org/officeDocument/2006/relationships">
  <sheetPr>
    <tabColor rgb="FF542C73"/>
  </sheetPr>
  <dimension ref="B2:J55"/>
  <sheetViews>
    <sheetView showGridLines="0" workbookViewId="0" topLeftCell="A1"/>
  </sheetViews>
  <sheetFormatPr defaultColWidth="10.875" defaultRowHeight="19.5" customHeight="1"/>
  <cols>
    <col min="1" max="1" width="5.50390625" style="9" customWidth="1"/>
    <col min="2" max="2" width="20.625" style="9" customWidth="1"/>
    <col min="3" max="3" width="10.875" style="9" customWidth="1"/>
    <col min="4" max="4" width="13.00390625" style="9" customWidth="1"/>
    <col min="5" max="6" width="12.00390625" style="9" customWidth="1"/>
    <col min="7" max="7" width="2.375" style="9" customWidth="1"/>
    <col min="8" max="8" width="13.00390625" style="9" customWidth="1"/>
    <col min="9" max="9" width="12.00390625" style="9" customWidth="1"/>
    <col min="10" max="10" width="12.375" style="9" customWidth="1"/>
    <col min="11" max="16384" width="10.875" style="9" customWidth="1"/>
  </cols>
  <sheetData>
    <row r="2" spans="2:10" ht="20.1" customHeight="1">
      <c r="B2" s="1392" t="str">
        <f>UPPER("﻿Number of net productive and dry wells drilled")</f>
        <v>﻿NUMBER OF NET PRODUCTIVE AND DRY WELLS DRILLED</v>
      </c>
      <c r="C2" s="1392"/>
      <c r="D2" s="1392"/>
      <c r="E2" s="1392"/>
      <c r="F2" s="1392"/>
      <c r="G2" s="1392"/>
      <c r="H2" s="1392"/>
      <c r="I2" s="1392"/>
      <c r="J2" s="1392"/>
    </row>
    <row r="4" spans="2:10" ht="20.1" customHeight="1">
      <c r="B4" s="1051" t="s">
        <v>359</v>
      </c>
      <c r="D4" s="1446">
        <v>2013</v>
      </c>
      <c r="E4" s="1447"/>
      <c r="F4" s="1447"/>
      <c r="H4" s="1447">
        <v>2012</v>
      </c>
      <c r="I4" s="1447"/>
      <c r="J4" s="1447"/>
    </row>
    <row r="5" spans="2:10" ht="39.95" customHeight="1">
      <c r="B5" s="1445" t="s">
        <v>954</v>
      </c>
      <c r="C5" s="1445"/>
      <c r="D5" s="1089" t="s">
        <v>984</v>
      </c>
      <c r="E5" s="1089" t="s">
        <v>983</v>
      </c>
      <c r="F5" s="1089" t="s">
        <v>982</v>
      </c>
      <c r="G5" s="685"/>
      <c r="H5" s="1089" t="s">
        <v>984</v>
      </c>
      <c r="I5" s="1089" t="s">
        <v>983</v>
      </c>
      <c r="J5" s="1089" t="s">
        <v>982</v>
      </c>
    </row>
    <row r="6" spans="2:10" ht="20.1" customHeight="1">
      <c r="B6" s="1086" t="s">
        <v>981</v>
      </c>
      <c r="C6" s="150" t="s">
        <v>720</v>
      </c>
      <c r="D6" s="1115" t="s">
        <v>998</v>
      </c>
      <c r="E6" s="1114">
        <v>0.2</v>
      </c>
      <c r="F6" s="1109">
        <v>1.7</v>
      </c>
      <c r="H6" s="1113" t="s">
        <v>999</v>
      </c>
      <c r="I6" s="1112">
        <v>3.3</v>
      </c>
      <c r="J6" s="1106">
        <v>4.2</v>
      </c>
    </row>
    <row r="7" spans="3:10" ht="20.1" customHeight="1">
      <c r="C7" s="150" t="s">
        <v>346</v>
      </c>
      <c r="D7" s="370" t="s">
        <v>998</v>
      </c>
      <c r="E7" s="369">
        <v>5.1</v>
      </c>
      <c r="F7" s="1109">
        <v>6.6</v>
      </c>
      <c r="H7" s="1108" t="s">
        <v>997</v>
      </c>
      <c r="I7" s="1107">
        <v>2.8</v>
      </c>
      <c r="J7" s="1106">
        <v>7.7</v>
      </c>
    </row>
    <row r="8" spans="3:10" ht="20.1" customHeight="1">
      <c r="C8" s="150" t="s">
        <v>760</v>
      </c>
      <c r="D8" s="370" t="s">
        <v>996</v>
      </c>
      <c r="E8" s="369">
        <v>1.4</v>
      </c>
      <c r="F8" s="1109">
        <v>4.3</v>
      </c>
      <c r="H8" s="1108" t="s">
        <v>995</v>
      </c>
      <c r="I8" s="1107">
        <v>0.6</v>
      </c>
      <c r="J8" s="1106">
        <v>4.5</v>
      </c>
    </row>
    <row r="9" spans="3:10" ht="20.1" customHeight="1">
      <c r="C9" s="150" t="s">
        <v>716</v>
      </c>
      <c r="D9" s="370" t="s">
        <v>994</v>
      </c>
      <c r="E9" s="369">
        <v>0.7</v>
      </c>
      <c r="F9" s="1109">
        <v>1.3</v>
      </c>
      <c r="H9" s="1108" t="s">
        <v>199</v>
      </c>
      <c r="I9" s="1107" t="s">
        <v>199</v>
      </c>
      <c r="J9" s="1106" t="s">
        <v>199</v>
      </c>
    </row>
    <row r="10" spans="3:10" ht="20.1" customHeight="1">
      <c r="C10" s="391" t="s">
        <v>759</v>
      </c>
      <c r="D10" s="1105" t="s">
        <v>993</v>
      </c>
      <c r="E10" s="1104">
        <v>4.3</v>
      </c>
      <c r="F10" s="1103">
        <v>5.9</v>
      </c>
      <c r="H10" s="1102">
        <v>2.4</v>
      </c>
      <c r="I10" s="1101">
        <v>1.4</v>
      </c>
      <c r="J10" s="1100">
        <v>3.8</v>
      </c>
    </row>
    <row r="11" spans="2:10" ht="20.1" customHeight="1">
      <c r="B11" s="504" t="s">
        <v>979</v>
      </c>
      <c r="C11" s="504"/>
      <c r="D11" s="1097" t="s">
        <v>992</v>
      </c>
      <c r="E11" s="1099">
        <v>11.7</v>
      </c>
      <c r="F11" s="1098">
        <v>19.8</v>
      </c>
      <c r="G11" s="599"/>
      <c r="H11" s="1097">
        <v>12.1</v>
      </c>
      <c r="I11" s="1099">
        <v>8.1</v>
      </c>
      <c r="J11" s="1098">
        <v>20.2</v>
      </c>
    </row>
    <row r="12" spans="2:10" ht="20.1" customHeight="1">
      <c r="B12" s="1086" t="s">
        <v>980</v>
      </c>
      <c r="C12" s="150" t="s">
        <v>720</v>
      </c>
      <c r="D12" s="370" t="s">
        <v>991</v>
      </c>
      <c r="E12" s="369">
        <v>0.3</v>
      </c>
      <c r="F12" s="1109">
        <v>7.2</v>
      </c>
      <c r="H12" s="1108">
        <v>6</v>
      </c>
      <c r="I12" s="1107">
        <v>0.7</v>
      </c>
      <c r="J12" s="1106">
        <v>6.7</v>
      </c>
    </row>
    <row r="13" spans="3:10" ht="20.1" customHeight="1">
      <c r="C13" s="150" t="s">
        <v>346</v>
      </c>
      <c r="D13" s="370" t="s">
        <v>990</v>
      </c>
      <c r="E13" s="369">
        <v>0.4</v>
      </c>
      <c r="F13" s="1109">
        <v>20.1</v>
      </c>
      <c r="H13" s="1108">
        <v>22.7</v>
      </c>
      <c r="I13" s="1107" t="s">
        <v>199</v>
      </c>
      <c r="J13" s="1106">
        <v>22.7</v>
      </c>
    </row>
    <row r="14" spans="3:10" ht="20.1" customHeight="1">
      <c r="C14" s="150" t="s">
        <v>760</v>
      </c>
      <c r="D14" s="370" t="s">
        <v>989</v>
      </c>
      <c r="E14" s="369" t="s">
        <v>199</v>
      </c>
      <c r="F14" s="1109">
        <v>98</v>
      </c>
      <c r="H14" s="1108" t="s">
        <v>988</v>
      </c>
      <c r="I14" s="1111" t="s">
        <v>199</v>
      </c>
      <c r="J14" s="1110">
        <v>70.6</v>
      </c>
    </row>
    <row r="15" spans="3:10" ht="20.1" customHeight="1">
      <c r="C15" s="150" t="s">
        <v>716</v>
      </c>
      <c r="D15" s="370" t="s">
        <v>987</v>
      </c>
      <c r="E15" s="369">
        <v>0.3</v>
      </c>
      <c r="F15" s="1109">
        <v>43</v>
      </c>
      <c r="H15" s="1108">
        <v>43.3</v>
      </c>
      <c r="I15" s="1107" t="s">
        <v>199</v>
      </c>
      <c r="J15" s="1106">
        <v>43.3</v>
      </c>
    </row>
    <row r="16" spans="3:10" ht="20.1" customHeight="1">
      <c r="C16" s="391" t="s">
        <v>759</v>
      </c>
      <c r="D16" s="1105" t="s">
        <v>986</v>
      </c>
      <c r="E16" s="1104" t="s">
        <v>199</v>
      </c>
      <c r="F16" s="1103">
        <v>198</v>
      </c>
      <c r="H16" s="1102">
        <v>127.8</v>
      </c>
      <c r="I16" s="1101" t="s">
        <v>199</v>
      </c>
      <c r="J16" s="1100">
        <v>127.8</v>
      </c>
    </row>
    <row r="17" spans="2:10" ht="20.1" customHeight="1">
      <c r="B17" s="504" t="s">
        <v>979</v>
      </c>
      <c r="C17" s="504"/>
      <c r="D17" s="1097">
        <v>365.3</v>
      </c>
      <c r="E17" s="1099">
        <v>1</v>
      </c>
      <c r="F17" s="1098">
        <v>366.3</v>
      </c>
      <c r="G17" s="599"/>
      <c r="H17" s="1097">
        <v>270.4</v>
      </c>
      <c r="I17" s="1096">
        <v>0.700000000000017</v>
      </c>
      <c r="J17" s="1095">
        <v>271.1</v>
      </c>
    </row>
    <row r="18" spans="2:10" ht="20.1" customHeight="1">
      <c r="B18" s="933" t="s">
        <v>344</v>
      </c>
      <c r="C18" s="933"/>
      <c r="D18" s="1092">
        <v>373.4</v>
      </c>
      <c r="E18" s="1094">
        <v>12.7</v>
      </c>
      <c r="F18" s="1093">
        <v>386.1</v>
      </c>
      <c r="H18" s="1092">
        <v>282.5</v>
      </c>
      <c r="I18" s="1091">
        <v>8.800000000000011</v>
      </c>
      <c r="J18" s="1090">
        <v>291.3</v>
      </c>
    </row>
    <row r="20" spans="2:10" ht="20.1" customHeight="1">
      <c r="B20" s="1051" t="s">
        <v>359</v>
      </c>
      <c r="D20" s="1447">
        <v>2011</v>
      </c>
      <c r="E20" s="1447"/>
      <c r="F20" s="1447"/>
      <c r="H20" s="1446">
        <v>2010</v>
      </c>
      <c r="I20" s="1447"/>
      <c r="J20" s="1447"/>
    </row>
    <row r="21" spans="2:10" ht="39.75" customHeight="1">
      <c r="B21" s="1445" t="s">
        <v>954</v>
      </c>
      <c r="C21" s="1445"/>
      <c r="D21" s="1089" t="s">
        <v>984</v>
      </c>
      <c r="E21" s="1089" t="s">
        <v>983</v>
      </c>
      <c r="F21" s="1089" t="s">
        <v>982</v>
      </c>
      <c r="H21" s="1050" t="s">
        <v>984</v>
      </c>
      <c r="I21" s="1050" t="s">
        <v>983</v>
      </c>
      <c r="J21" s="1050" t="s">
        <v>982</v>
      </c>
    </row>
    <row r="22" spans="2:10" ht="20.1" customHeight="1">
      <c r="B22" s="1086" t="s">
        <v>981</v>
      </c>
      <c r="C22" s="150" t="s">
        <v>720</v>
      </c>
      <c r="D22" s="1076">
        <v>1.5</v>
      </c>
      <c r="E22" s="1075">
        <v>1.7</v>
      </c>
      <c r="F22" s="363">
        <v>3.2</v>
      </c>
      <c r="H22" s="1076">
        <v>1.7</v>
      </c>
      <c r="I22" s="1075">
        <v>0.2</v>
      </c>
      <c r="J22" s="363">
        <v>1.9</v>
      </c>
    </row>
    <row r="23" spans="3:10" ht="20.1" customHeight="1">
      <c r="C23" s="150" t="s">
        <v>346</v>
      </c>
      <c r="D23" s="148">
        <v>2.9</v>
      </c>
      <c r="E23" s="147">
        <v>1.5</v>
      </c>
      <c r="F23" s="363">
        <v>4.4</v>
      </c>
      <c r="H23" s="148">
        <v>1.6</v>
      </c>
      <c r="I23" s="147">
        <v>4.3</v>
      </c>
      <c r="J23" s="363">
        <v>5.9</v>
      </c>
    </row>
    <row r="24" spans="3:10" ht="20.1" customHeight="1">
      <c r="C24" s="150" t="s">
        <v>760</v>
      </c>
      <c r="D24" s="148">
        <v>1.2</v>
      </c>
      <c r="E24" s="147">
        <v>1.3</v>
      </c>
      <c r="F24" s="363">
        <v>2.5</v>
      </c>
      <c r="H24" s="148">
        <v>1</v>
      </c>
      <c r="I24" s="147">
        <v>1.6</v>
      </c>
      <c r="J24" s="363">
        <v>2.6</v>
      </c>
    </row>
    <row r="25" spans="3:10" ht="20.1" customHeight="1">
      <c r="C25" s="150" t="s">
        <v>716</v>
      </c>
      <c r="D25" s="148">
        <v>1.2</v>
      </c>
      <c r="E25" s="147">
        <v>0.8</v>
      </c>
      <c r="F25" s="363">
        <v>2</v>
      </c>
      <c r="H25" s="148">
        <v>0.9</v>
      </c>
      <c r="I25" s="147">
        <v>0.3</v>
      </c>
      <c r="J25" s="363">
        <v>1.2</v>
      </c>
    </row>
    <row r="26" spans="3:10" ht="20.1" customHeight="1">
      <c r="C26" s="391" t="s">
        <v>759</v>
      </c>
      <c r="D26" s="383">
        <v>2.1</v>
      </c>
      <c r="E26" s="382">
        <v>3.7</v>
      </c>
      <c r="F26" s="381">
        <v>5.8</v>
      </c>
      <c r="H26" s="383">
        <v>3.2</v>
      </c>
      <c r="I26" s="382">
        <v>1.2</v>
      </c>
      <c r="J26" s="381">
        <v>4.4</v>
      </c>
    </row>
    <row r="27" spans="2:10" ht="20.1" customHeight="1">
      <c r="B27" s="504" t="s">
        <v>979</v>
      </c>
      <c r="C27" s="504"/>
      <c r="D27" s="1082">
        <v>8.9</v>
      </c>
      <c r="E27" s="1088">
        <v>9</v>
      </c>
      <c r="F27" s="1087">
        <v>17.9</v>
      </c>
      <c r="G27" s="1079"/>
      <c r="H27" s="1064">
        <v>8.4</v>
      </c>
      <c r="I27" s="1063">
        <v>7.6</v>
      </c>
      <c r="J27" s="1062">
        <v>16</v>
      </c>
    </row>
    <row r="28" spans="2:10" ht="20.1" customHeight="1">
      <c r="B28" s="1086" t="s">
        <v>980</v>
      </c>
      <c r="C28" s="150" t="s">
        <v>720</v>
      </c>
      <c r="D28" s="148">
        <v>7.5</v>
      </c>
      <c r="E28" s="147" t="s">
        <v>199</v>
      </c>
      <c r="F28" s="363">
        <v>7.5</v>
      </c>
      <c r="H28" s="148">
        <v>5</v>
      </c>
      <c r="I28" s="147" t="s">
        <v>199</v>
      </c>
      <c r="J28" s="363">
        <v>5</v>
      </c>
    </row>
    <row r="29" spans="3:10" ht="20.1" customHeight="1">
      <c r="C29" s="150" t="s">
        <v>346</v>
      </c>
      <c r="D29" s="148">
        <v>24.7</v>
      </c>
      <c r="E29" s="147" t="s">
        <v>199</v>
      </c>
      <c r="F29" s="363">
        <v>24.7</v>
      </c>
      <c r="H29" s="148">
        <v>18.1</v>
      </c>
      <c r="I29" s="147" t="s">
        <v>199</v>
      </c>
      <c r="J29" s="363">
        <v>18.1</v>
      </c>
    </row>
    <row r="30" spans="3:10" ht="20.1" customHeight="1">
      <c r="C30" s="150" t="s">
        <v>760</v>
      </c>
      <c r="D30" s="1085" t="s">
        <v>985</v>
      </c>
      <c r="E30" s="1084" t="s">
        <v>199</v>
      </c>
      <c r="F30" s="1083">
        <v>113.1</v>
      </c>
      <c r="H30" s="148">
        <v>135.3</v>
      </c>
      <c r="I30" s="147">
        <v>112.5</v>
      </c>
      <c r="J30" s="363">
        <v>247.8</v>
      </c>
    </row>
    <row r="31" spans="3:10" ht="20.1" customHeight="1">
      <c r="C31" s="150" t="s">
        <v>716</v>
      </c>
      <c r="D31" s="148">
        <v>32.6</v>
      </c>
      <c r="E31" s="147">
        <v>2.6</v>
      </c>
      <c r="F31" s="363">
        <v>35.2</v>
      </c>
      <c r="H31" s="148">
        <v>29.6</v>
      </c>
      <c r="I31" s="147">
        <v>1.4</v>
      </c>
      <c r="J31" s="363">
        <v>31</v>
      </c>
    </row>
    <row r="32" spans="3:10" ht="20.1" customHeight="1">
      <c r="C32" s="391" t="s">
        <v>759</v>
      </c>
      <c r="D32" s="383">
        <v>118.4</v>
      </c>
      <c r="E32" s="382" t="s">
        <v>199</v>
      </c>
      <c r="F32" s="381">
        <v>118.4</v>
      </c>
      <c r="H32" s="383">
        <v>59.3</v>
      </c>
      <c r="I32" s="382" t="s">
        <v>199</v>
      </c>
      <c r="J32" s="381">
        <v>59.3</v>
      </c>
    </row>
    <row r="33" spans="2:10" ht="20.1" customHeight="1">
      <c r="B33" s="504" t="s">
        <v>979</v>
      </c>
      <c r="C33" s="504"/>
      <c r="D33" s="1082">
        <v>296.3</v>
      </c>
      <c r="E33" s="1081">
        <v>2.6</v>
      </c>
      <c r="F33" s="1080">
        <v>298.9</v>
      </c>
      <c r="G33" s="1079"/>
      <c r="H33" s="1064">
        <v>247.3</v>
      </c>
      <c r="I33" s="1063">
        <v>113.9</v>
      </c>
      <c r="J33" s="1062">
        <v>361.2</v>
      </c>
    </row>
    <row r="34" spans="2:10" ht="20.1" customHeight="1">
      <c r="B34" s="933" t="s">
        <v>344</v>
      </c>
      <c r="C34" s="933"/>
      <c r="D34" s="1057">
        <v>305.2</v>
      </c>
      <c r="E34" s="1078">
        <v>11.599999999999994</v>
      </c>
      <c r="F34" s="1077">
        <v>316.79999999999995</v>
      </c>
      <c r="H34" s="1057">
        <v>255.7</v>
      </c>
      <c r="I34" s="1056">
        <v>121.5</v>
      </c>
      <c r="J34" s="1055">
        <v>377.2</v>
      </c>
    </row>
    <row r="36" spans="2:10" ht="20.1" customHeight="1">
      <c r="B36" s="1051" t="s">
        <v>359</v>
      </c>
      <c r="D36" s="1446">
        <v>2009</v>
      </c>
      <c r="E36" s="1447"/>
      <c r="F36" s="1447"/>
      <c r="H36" s="1450">
        <v>2008</v>
      </c>
      <c r="I36" s="1451"/>
      <c r="J36" s="1451"/>
    </row>
    <row r="37" spans="2:10" ht="40.5" customHeight="1">
      <c r="B37" s="1445" t="s">
        <v>954</v>
      </c>
      <c r="C37" s="1445"/>
      <c r="D37" s="1050" t="s">
        <v>984</v>
      </c>
      <c r="E37" s="1050" t="s">
        <v>983</v>
      </c>
      <c r="F37" s="1050" t="s">
        <v>982</v>
      </c>
      <c r="H37" s="1050" t="s">
        <v>984</v>
      </c>
      <c r="I37" s="1050" t="s">
        <v>983</v>
      </c>
      <c r="J37" s="1050" t="s">
        <v>982</v>
      </c>
    </row>
    <row r="38" spans="2:10" ht="20.1" customHeight="1">
      <c r="B38" s="1072" t="s">
        <v>981</v>
      </c>
      <c r="C38" s="952" t="s">
        <v>720</v>
      </c>
      <c r="D38" s="1076">
        <v>0.4</v>
      </c>
      <c r="E38" s="1075">
        <v>3.7</v>
      </c>
      <c r="F38" s="363">
        <v>4.1</v>
      </c>
      <c r="H38" s="1074">
        <v>1.3</v>
      </c>
      <c r="I38" s="1073">
        <v>2</v>
      </c>
      <c r="J38" s="1069">
        <v>3.3</v>
      </c>
    </row>
    <row r="39" spans="3:10" ht="20.1" customHeight="1">
      <c r="C39" s="952" t="s">
        <v>346</v>
      </c>
      <c r="D39" s="148">
        <v>5.9</v>
      </c>
      <c r="E39" s="147">
        <v>3.2</v>
      </c>
      <c r="F39" s="363">
        <v>9.1</v>
      </c>
      <c r="H39" s="1071">
        <v>4.7</v>
      </c>
      <c r="I39" s="1070">
        <v>3.2</v>
      </c>
      <c r="J39" s="1069">
        <v>7.9</v>
      </c>
    </row>
    <row r="40" spans="3:10" ht="20.1" customHeight="1">
      <c r="C40" s="952" t="s">
        <v>760</v>
      </c>
      <c r="D40" s="148">
        <v>0.8</v>
      </c>
      <c r="E40" s="147">
        <v>1.6</v>
      </c>
      <c r="F40" s="363">
        <v>2.4</v>
      </c>
      <c r="H40" s="1071" t="s">
        <v>547</v>
      </c>
      <c r="I40" s="1070">
        <v>2.6</v>
      </c>
      <c r="J40" s="1069">
        <v>2.6</v>
      </c>
    </row>
    <row r="41" spans="3:10" ht="20.1" customHeight="1">
      <c r="C41" s="952" t="s">
        <v>716</v>
      </c>
      <c r="D41" s="148">
        <v>0.3</v>
      </c>
      <c r="E41" s="147" t="s">
        <v>547</v>
      </c>
      <c r="F41" s="363">
        <v>0.3</v>
      </c>
      <c r="H41" s="1071">
        <v>0.4</v>
      </c>
      <c r="I41" s="1070" t="s">
        <v>547</v>
      </c>
      <c r="J41" s="1069">
        <v>0.4</v>
      </c>
    </row>
    <row r="42" spans="3:10" ht="20.1" customHeight="1">
      <c r="C42" s="949" t="s">
        <v>759</v>
      </c>
      <c r="D42" s="383">
        <v>1.7</v>
      </c>
      <c r="E42" s="382">
        <v>1.2</v>
      </c>
      <c r="F42" s="381">
        <v>2.9</v>
      </c>
      <c r="H42" s="1068">
        <v>4.1</v>
      </c>
      <c r="I42" s="1067">
        <v>2.2</v>
      </c>
      <c r="J42" s="1066">
        <v>6.3</v>
      </c>
    </row>
    <row r="43" spans="2:10" ht="20.1" customHeight="1">
      <c r="B43" s="1065" t="s">
        <v>979</v>
      </c>
      <c r="C43" s="504"/>
      <c r="D43" s="1064">
        <v>9.1</v>
      </c>
      <c r="E43" s="1063">
        <v>9.7</v>
      </c>
      <c r="F43" s="1062">
        <v>18.8</v>
      </c>
      <c r="H43" s="1060">
        <v>10.5</v>
      </c>
      <c r="I43" s="1059">
        <v>10</v>
      </c>
      <c r="J43" s="1058">
        <v>20.5</v>
      </c>
    </row>
    <row r="44" spans="2:10" ht="20.1" customHeight="1">
      <c r="B44" s="1072" t="s">
        <v>980</v>
      </c>
      <c r="C44" s="952" t="s">
        <v>720</v>
      </c>
      <c r="D44" s="148">
        <v>5</v>
      </c>
      <c r="E44" s="147" t="s">
        <v>547</v>
      </c>
      <c r="F44" s="363">
        <v>5</v>
      </c>
      <c r="H44" s="1071">
        <v>6.2</v>
      </c>
      <c r="I44" s="1070" t="s">
        <v>547</v>
      </c>
      <c r="J44" s="1069">
        <v>6.2</v>
      </c>
    </row>
    <row r="45" spans="3:10" ht="20.1" customHeight="1">
      <c r="C45" s="952" t="s">
        <v>346</v>
      </c>
      <c r="D45" s="148">
        <v>27.5</v>
      </c>
      <c r="E45" s="147">
        <v>0.2</v>
      </c>
      <c r="F45" s="363">
        <v>27.7</v>
      </c>
      <c r="H45" s="1071">
        <v>38.3</v>
      </c>
      <c r="I45" s="1070">
        <v>6.4</v>
      </c>
      <c r="J45" s="1069">
        <v>44.7</v>
      </c>
    </row>
    <row r="46" spans="3:10" ht="20.1" customHeight="1">
      <c r="C46" s="952" t="s">
        <v>760</v>
      </c>
      <c r="D46" s="148">
        <v>31.2</v>
      </c>
      <c r="E46" s="147">
        <v>104.3</v>
      </c>
      <c r="F46" s="363">
        <v>135.5</v>
      </c>
      <c r="H46" s="1071">
        <v>41.5</v>
      </c>
      <c r="I46" s="1070">
        <v>270.9</v>
      </c>
      <c r="J46" s="1069">
        <v>312.4</v>
      </c>
    </row>
    <row r="47" spans="3:10" ht="20.1" customHeight="1">
      <c r="C47" s="952" t="s">
        <v>716</v>
      </c>
      <c r="D47" s="148">
        <v>42.6</v>
      </c>
      <c r="E47" s="147">
        <v>3.4</v>
      </c>
      <c r="F47" s="363">
        <v>49</v>
      </c>
      <c r="H47" s="1071">
        <v>61.2</v>
      </c>
      <c r="I47" s="1070">
        <v>7.6</v>
      </c>
      <c r="J47" s="1069">
        <v>68.8</v>
      </c>
    </row>
    <row r="48" spans="3:10" ht="20.1" customHeight="1">
      <c r="C48" s="949" t="s">
        <v>759</v>
      </c>
      <c r="D48" s="383">
        <v>63.5</v>
      </c>
      <c r="E48" s="382">
        <v>0.3</v>
      </c>
      <c r="F48" s="381">
        <v>63.8</v>
      </c>
      <c r="H48" s="1068">
        <v>58.7</v>
      </c>
      <c r="I48" s="1067" t="s">
        <v>547</v>
      </c>
      <c r="J48" s="1066">
        <v>58.7</v>
      </c>
    </row>
    <row r="49" spans="2:10" ht="20.1" customHeight="1">
      <c r="B49" s="1065" t="s">
        <v>979</v>
      </c>
      <c r="C49" s="504"/>
      <c r="D49" s="1064">
        <v>172.8</v>
      </c>
      <c r="E49" s="1063">
        <v>108.2</v>
      </c>
      <c r="F49" s="1062">
        <v>281</v>
      </c>
      <c r="G49" s="1061"/>
      <c r="H49" s="1060">
        <v>205.9</v>
      </c>
      <c r="I49" s="1059">
        <v>284.9</v>
      </c>
      <c r="J49" s="1058">
        <v>490.8</v>
      </c>
    </row>
    <row r="50" spans="2:10" ht="20.1" customHeight="1">
      <c r="B50" s="933" t="s">
        <v>344</v>
      </c>
      <c r="C50" s="933"/>
      <c r="D50" s="1057">
        <v>181.9</v>
      </c>
      <c r="E50" s="1056">
        <v>117.9</v>
      </c>
      <c r="F50" s="1055">
        <v>299.8</v>
      </c>
      <c r="H50" s="1057">
        <v>216.4</v>
      </c>
      <c r="I50" s="1056">
        <v>294.9</v>
      </c>
      <c r="J50" s="1055">
        <v>511.3</v>
      </c>
    </row>
    <row r="52" spans="2:10" ht="20.1" customHeight="1">
      <c r="B52" s="1422" t="s">
        <v>978</v>
      </c>
      <c r="C52" s="1396"/>
      <c r="D52" s="1396"/>
      <c r="E52" s="1396"/>
      <c r="F52" s="1396"/>
      <c r="G52" s="1396"/>
      <c r="H52" s="1396"/>
      <c r="I52" s="1396"/>
      <c r="J52" s="1396"/>
    </row>
    <row r="53" spans="2:10" ht="20.1" customHeight="1">
      <c r="B53" s="1435" t="s">
        <v>977</v>
      </c>
      <c r="C53" s="1435"/>
      <c r="D53" s="1435"/>
      <c r="E53" s="1435"/>
      <c r="F53" s="1435"/>
      <c r="G53" s="1435"/>
      <c r="H53" s="1435"/>
      <c r="I53" s="1435"/>
      <c r="J53" s="1435"/>
    </row>
    <row r="54" spans="2:10" ht="20.1" customHeight="1">
      <c r="B54" s="1435" t="s">
        <v>976</v>
      </c>
      <c r="C54" s="1435"/>
      <c r="D54" s="1435"/>
      <c r="E54" s="1435"/>
      <c r="F54" s="1435"/>
      <c r="G54" s="1435"/>
      <c r="H54" s="1435"/>
      <c r="I54" s="1435"/>
      <c r="J54" s="1435"/>
    </row>
    <row r="55" spans="2:10" ht="20.1" customHeight="1">
      <c r="B55" s="1435"/>
      <c r="C55" s="1435"/>
      <c r="D55" s="1435"/>
      <c r="E55" s="1435"/>
      <c r="F55" s="1435"/>
      <c r="G55" s="1435"/>
      <c r="H55" s="1435"/>
      <c r="I55" s="1435"/>
      <c r="J55" s="1435"/>
    </row>
  </sheetData>
  <mergeCells count="14">
    <mergeCell ref="B55:J55"/>
    <mergeCell ref="B54:J54"/>
    <mergeCell ref="B53:J53"/>
    <mergeCell ref="B21:C21"/>
    <mergeCell ref="D36:F36"/>
    <mergeCell ref="H36:J36"/>
    <mergeCell ref="B37:C37"/>
    <mergeCell ref="B52:J52"/>
    <mergeCell ref="B2:J2"/>
    <mergeCell ref="D4:F4"/>
    <mergeCell ref="H4:J4"/>
    <mergeCell ref="B5:C5"/>
    <mergeCell ref="D20:F20"/>
    <mergeCell ref="H20:J20"/>
  </mergeCells>
  <printOptions/>
  <pageMargins left="0.75" right="0.75" top="1" bottom="1" header="0.5" footer="0.5"/>
  <pageSetup horizontalDpi="600" verticalDpi="600" orientation="portrait" paperSize="9" scale="70"/>
  <rowBreaks count="1" manualBreakCount="1">
    <brk id="35" max="16383" man="1"/>
  </rowBreaks>
  <drawing r:id="rId1"/>
</worksheet>
</file>

<file path=xl/worksheets/sheet58.xml><?xml version="1.0" encoding="utf-8"?>
<worksheet xmlns="http://schemas.openxmlformats.org/spreadsheetml/2006/main" xmlns:r="http://schemas.openxmlformats.org/officeDocument/2006/relationships">
  <sheetPr>
    <tabColor rgb="FF542C73"/>
  </sheetPr>
  <dimension ref="B2:H59"/>
  <sheetViews>
    <sheetView showGridLines="0" workbookViewId="0" topLeftCell="A1">
      <pane xSplit="22125" topLeftCell="O1" activePane="topLeft" state="split"/>
      <selection pane="topLeft" activeCell="G56" sqref="G56"/>
      <selection pane="topRight" activeCell="G13" sqref="G13"/>
    </sheetView>
  </sheetViews>
  <sheetFormatPr defaultColWidth="10.875" defaultRowHeight="19.5" customHeight="1"/>
  <cols>
    <col min="1" max="1" width="5.50390625" style="9" customWidth="1"/>
    <col min="2" max="2" width="39.375" style="9" customWidth="1"/>
    <col min="3" max="16384" width="10.875" style="9" customWidth="1"/>
  </cols>
  <sheetData>
    <row r="2" spans="2:6" ht="33" customHeight="1">
      <c r="B2" s="1437" t="str">
        <f>UPPER("﻿Exploratory and development wells in the process of being drilled 
(including wells temporary suspended)")</f>
        <v>﻿EXPLORATORY AND DEVELOPMENT WELLS IN THE PROCESS OF BEING DRILLED 
(INCLUDING WELLS TEMPORARY SUSPENDED)</v>
      </c>
      <c r="C2" s="1437"/>
      <c r="D2" s="1437"/>
      <c r="E2" s="1437"/>
      <c r="F2" s="1437"/>
    </row>
    <row r="4" spans="2:8" ht="20.1" customHeight="1">
      <c r="B4" s="1052" t="s">
        <v>359</v>
      </c>
      <c r="C4" s="1443">
        <v>2013</v>
      </c>
      <c r="D4" s="1443"/>
      <c r="E4" s="1443">
        <v>2012</v>
      </c>
      <c r="F4" s="1443"/>
      <c r="G4" s="1452"/>
      <c r="H4" s="1452"/>
    </row>
    <row r="5" spans="2:6" ht="20.1" customHeight="1">
      <c r="B5" s="1127" t="s">
        <v>954</v>
      </c>
      <c r="C5" s="790" t="s">
        <v>1005</v>
      </c>
      <c r="D5" s="1126" t="s">
        <v>1004</v>
      </c>
      <c r="E5" s="790" t="s">
        <v>904</v>
      </c>
      <c r="F5" s="1126" t="s">
        <v>1002</v>
      </c>
    </row>
    <row r="6" spans="2:6" ht="20.1" customHeight="1">
      <c r="B6" s="832" t="s">
        <v>981</v>
      </c>
      <c r="C6" s="1125"/>
      <c r="D6" s="1131"/>
      <c r="E6" s="1125"/>
      <c r="F6" s="1131"/>
    </row>
    <row r="7" spans="2:6" ht="20.1" customHeight="1">
      <c r="B7" s="150" t="s">
        <v>720</v>
      </c>
      <c r="C7" s="520">
        <v>2</v>
      </c>
      <c r="D7" s="369">
        <v>1.5</v>
      </c>
      <c r="E7" s="1130">
        <v>1</v>
      </c>
      <c r="F7" s="1129">
        <v>1</v>
      </c>
    </row>
    <row r="8" spans="2:6" ht="20.1" customHeight="1">
      <c r="B8" s="150" t="s">
        <v>346</v>
      </c>
      <c r="C8" s="520">
        <v>31</v>
      </c>
      <c r="D8" s="369">
        <v>9.8</v>
      </c>
      <c r="E8" s="513">
        <v>4</v>
      </c>
      <c r="F8" s="1107">
        <v>1.3</v>
      </c>
    </row>
    <row r="9" spans="2:6" ht="20.1" customHeight="1">
      <c r="B9" s="150" t="s">
        <v>760</v>
      </c>
      <c r="C9" s="520">
        <v>15</v>
      </c>
      <c r="D9" s="369">
        <v>6.7</v>
      </c>
      <c r="E9" s="513">
        <v>7</v>
      </c>
      <c r="F9" s="1107">
        <v>3.4</v>
      </c>
    </row>
    <row r="10" spans="2:6" ht="20.1" customHeight="1">
      <c r="B10" s="150" t="s">
        <v>716</v>
      </c>
      <c r="C10" s="520">
        <v>10</v>
      </c>
      <c r="D10" s="369">
        <v>3.6</v>
      </c>
      <c r="E10" s="513">
        <v>2</v>
      </c>
      <c r="F10" s="1107">
        <v>1.1</v>
      </c>
    </row>
    <row r="11" spans="2:6" ht="20.1" customHeight="1">
      <c r="B11" s="391" t="s">
        <v>759</v>
      </c>
      <c r="C11" s="519">
        <v>15</v>
      </c>
      <c r="D11" s="1104">
        <v>5.7</v>
      </c>
      <c r="E11" s="611">
        <v>2</v>
      </c>
      <c r="F11" s="1101">
        <v>1.3</v>
      </c>
    </row>
    <row r="12" spans="2:6" ht="20.1" customHeight="1">
      <c r="B12" s="504" t="s">
        <v>979</v>
      </c>
      <c r="C12" s="574">
        <v>73</v>
      </c>
      <c r="D12" s="1099">
        <v>27.3</v>
      </c>
      <c r="E12" s="574">
        <v>16</v>
      </c>
      <c r="F12" s="1099">
        <v>8.1</v>
      </c>
    </row>
    <row r="13" spans="2:6" ht="20.1" customHeight="1">
      <c r="B13" s="832" t="s">
        <v>980</v>
      </c>
      <c r="C13" s="1015"/>
      <c r="D13" s="1128"/>
      <c r="E13" s="1015"/>
      <c r="F13" s="1128"/>
    </row>
    <row r="14" spans="2:6" ht="20.1" customHeight="1">
      <c r="B14" s="150" t="s">
        <v>720</v>
      </c>
      <c r="C14" s="520">
        <v>35</v>
      </c>
      <c r="D14" s="369">
        <v>13.4</v>
      </c>
      <c r="E14" s="513">
        <v>23</v>
      </c>
      <c r="F14" s="1107">
        <v>6.2</v>
      </c>
    </row>
    <row r="15" spans="2:6" ht="20.1" customHeight="1">
      <c r="B15" s="150" t="s">
        <v>346</v>
      </c>
      <c r="C15" s="520">
        <v>27</v>
      </c>
      <c r="D15" s="369">
        <v>7.7</v>
      </c>
      <c r="E15" s="513">
        <v>25</v>
      </c>
      <c r="F15" s="1107">
        <v>6.4</v>
      </c>
    </row>
    <row r="16" spans="2:6" ht="20.1" customHeight="1">
      <c r="B16" s="150" t="s">
        <v>760</v>
      </c>
      <c r="C16" s="520">
        <v>348</v>
      </c>
      <c r="D16" s="369">
        <v>120.7</v>
      </c>
      <c r="E16" s="513">
        <v>29</v>
      </c>
      <c r="F16" s="1107">
        <v>8.2</v>
      </c>
    </row>
    <row r="17" spans="2:6" ht="20.1" customHeight="1">
      <c r="B17" s="150" t="s">
        <v>716</v>
      </c>
      <c r="C17" s="520">
        <v>129</v>
      </c>
      <c r="D17" s="369">
        <v>15.8</v>
      </c>
      <c r="E17" s="513">
        <v>93</v>
      </c>
      <c r="F17" s="1107">
        <v>6.1</v>
      </c>
    </row>
    <row r="18" spans="2:6" ht="20.1" customHeight="1">
      <c r="B18" s="391" t="s">
        <v>759</v>
      </c>
      <c r="C18" s="519">
        <v>821</v>
      </c>
      <c r="D18" s="1104">
        <v>246.1</v>
      </c>
      <c r="E18" s="611">
        <v>171</v>
      </c>
      <c r="F18" s="1101">
        <v>49.2</v>
      </c>
    </row>
    <row r="19" spans="2:6" ht="20.1" customHeight="1">
      <c r="B19" s="504" t="s">
        <v>979</v>
      </c>
      <c r="C19" s="574">
        <v>1360</v>
      </c>
      <c r="D19" s="1099">
        <v>403.7</v>
      </c>
      <c r="E19" s="574">
        <v>341</v>
      </c>
      <c r="F19" s="1099">
        <v>76.1</v>
      </c>
    </row>
    <row r="20" spans="2:6" ht="20.1" customHeight="1">
      <c r="B20" s="933" t="s">
        <v>344</v>
      </c>
      <c r="C20" s="1021">
        <v>1433</v>
      </c>
      <c r="D20" s="1094">
        <v>431</v>
      </c>
      <c r="E20" s="1021">
        <v>357</v>
      </c>
      <c r="F20" s="1094">
        <v>84.2</v>
      </c>
    </row>
    <row r="22" spans="2:6" ht="20.1" customHeight="1">
      <c r="B22" s="1052" t="s">
        <v>1003</v>
      </c>
      <c r="C22" s="1443">
        <v>2011</v>
      </c>
      <c r="D22" s="1443"/>
      <c r="E22" s="1443">
        <v>2010</v>
      </c>
      <c r="F22" s="1443"/>
    </row>
    <row r="23" spans="2:6" ht="20.1" customHeight="1">
      <c r="B23" s="1127" t="s">
        <v>954</v>
      </c>
      <c r="C23" s="790" t="s">
        <v>904</v>
      </c>
      <c r="D23" s="1126" t="s">
        <v>1002</v>
      </c>
      <c r="E23" s="790" t="s">
        <v>904</v>
      </c>
      <c r="F23" s="1126" t="s">
        <v>1002</v>
      </c>
    </row>
    <row r="24" spans="2:6" ht="20.1" customHeight="1">
      <c r="B24" s="832" t="s">
        <v>981</v>
      </c>
      <c r="C24" s="1125"/>
      <c r="D24" s="1124"/>
      <c r="E24" s="1123"/>
      <c r="F24" s="1122"/>
    </row>
    <row r="25" spans="2:6" ht="20.1" customHeight="1">
      <c r="B25" s="150" t="s">
        <v>720</v>
      </c>
      <c r="C25" s="508">
        <v>2</v>
      </c>
      <c r="D25" s="363">
        <v>2</v>
      </c>
      <c r="E25" s="924">
        <v>3</v>
      </c>
      <c r="F25" s="1118">
        <v>2.1</v>
      </c>
    </row>
    <row r="26" spans="2:6" ht="20.1" customHeight="1">
      <c r="B26" s="150" t="s">
        <v>346</v>
      </c>
      <c r="C26" s="508">
        <v>2</v>
      </c>
      <c r="D26" s="363">
        <v>0.8</v>
      </c>
      <c r="E26" s="924">
        <v>4</v>
      </c>
      <c r="F26" s="1118">
        <v>1.4</v>
      </c>
    </row>
    <row r="27" spans="2:6" ht="20.1" customHeight="1">
      <c r="B27" s="150" t="s">
        <v>760</v>
      </c>
      <c r="C27" s="508">
        <v>3</v>
      </c>
      <c r="D27" s="363">
        <v>1</v>
      </c>
      <c r="E27" s="924">
        <v>2</v>
      </c>
      <c r="F27" s="1118">
        <v>0.9</v>
      </c>
    </row>
    <row r="28" spans="2:6" ht="20.1" customHeight="1">
      <c r="B28" s="150" t="s">
        <v>716</v>
      </c>
      <c r="C28" s="508" t="s">
        <v>199</v>
      </c>
      <c r="D28" s="363" t="s">
        <v>547</v>
      </c>
      <c r="E28" s="924">
        <v>2</v>
      </c>
      <c r="F28" s="1118">
        <v>1.2</v>
      </c>
    </row>
    <row r="29" spans="2:6" ht="20.1" customHeight="1">
      <c r="B29" s="391" t="s">
        <v>759</v>
      </c>
      <c r="C29" s="506">
        <v>1</v>
      </c>
      <c r="D29" s="381">
        <v>0.6</v>
      </c>
      <c r="E29" s="913">
        <v>2</v>
      </c>
      <c r="F29" s="1117">
        <v>1.1</v>
      </c>
    </row>
    <row r="30" spans="2:6" ht="20.1" customHeight="1">
      <c r="B30" s="873" t="s">
        <v>979</v>
      </c>
      <c r="C30" s="574">
        <v>8</v>
      </c>
      <c r="D30" s="1099">
        <v>4.4</v>
      </c>
      <c r="E30" s="944">
        <v>13</v>
      </c>
      <c r="F30" s="1121">
        <v>6.7</v>
      </c>
    </row>
    <row r="31" spans="2:6" ht="20.1" customHeight="1">
      <c r="B31" s="832" t="s">
        <v>980</v>
      </c>
      <c r="C31" s="1015"/>
      <c r="D31" s="1120"/>
      <c r="E31" s="1015"/>
      <c r="F31" s="1119"/>
    </row>
    <row r="32" spans="2:6" ht="20.1" customHeight="1">
      <c r="B32" s="150" t="s">
        <v>720</v>
      </c>
      <c r="C32" s="508">
        <v>21</v>
      </c>
      <c r="D32" s="366">
        <v>4.5</v>
      </c>
      <c r="E32" s="924">
        <v>21</v>
      </c>
      <c r="F32" s="1118">
        <v>3.8</v>
      </c>
    </row>
    <row r="33" spans="2:6" ht="20.1" customHeight="1">
      <c r="B33" s="150" t="s">
        <v>346</v>
      </c>
      <c r="C33" s="508">
        <v>31</v>
      </c>
      <c r="D33" s="366">
        <v>11.3</v>
      </c>
      <c r="E33" s="924">
        <v>29</v>
      </c>
      <c r="F33" s="1118">
        <v>6.4</v>
      </c>
    </row>
    <row r="34" spans="2:6" ht="20.1" customHeight="1">
      <c r="B34" s="150" t="s">
        <v>760</v>
      </c>
      <c r="C34" s="508">
        <v>22</v>
      </c>
      <c r="D34" s="366">
        <v>5.7</v>
      </c>
      <c r="E34" s="924">
        <v>99</v>
      </c>
      <c r="F34" s="1118">
        <v>29.2</v>
      </c>
    </row>
    <row r="35" spans="2:6" ht="20.1" customHeight="1">
      <c r="B35" s="150" t="s">
        <v>716</v>
      </c>
      <c r="C35" s="508">
        <v>26</v>
      </c>
      <c r="D35" s="366">
        <v>3.5</v>
      </c>
      <c r="E35" s="924">
        <v>20</v>
      </c>
      <c r="F35" s="1118">
        <v>5.1</v>
      </c>
    </row>
    <row r="36" spans="2:6" ht="20.1" customHeight="1">
      <c r="B36" s="391" t="s">
        <v>759</v>
      </c>
      <c r="C36" s="506">
        <v>11</v>
      </c>
      <c r="D36" s="386">
        <v>5.1</v>
      </c>
      <c r="E36" s="913">
        <v>23</v>
      </c>
      <c r="F36" s="1117">
        <v>9.8</v>
      </c>
    </row>
    <row r="37" spans="2:6" ht="20.1" customHeight="1">
      <c r="B37" s="504" t="s">
        <v>979</v>
      </c>
      <c r="C37" s="574">
        <v>111</v>
      </c>
      <c r="D37" s="1099">
        <v>30.1</v>
      </c>
      <c r="E37" s="574">
        <v>192</v>
      </c>
      <c r="F37" s="1097">
        <v>54.3</v>
      </c>
    </row>
    <row r="38" spans="2:6" ht="20.1" customHeight="1">
      <c r="B38" s="933" t="s">
        <v>344</v>
      </c>
      <c r="C38" s="1039">
        <v>119</v>
      </c>
      <c r="D38" s="1094">
        <v>34.5</v>
      </c>
      <c r="E38" s="1021">
        <v>205</v>
      </c>
      <c r="F38" s="1092">
        <v>61</v>
      </c>
    </row>
    <row r="40" spans="2:6" ht="20.1" customHeight="1">
      <c r="B40" s="1052" t="s">
        <v>1003</v>
      </c>
      <c r="C40" s="1443">
        <v>2009</v>
      </c>
      <c r="D40" s="1443"/>
      <c r="E40" s="1443">
        <v>2008</v>
      </c>
      <c r="F40" s="1443"/>
    </row>
    <row r="41" spans="2:6" ht="20.1" customHeight="1">
      <c r="B41" s="1127" t="s">
        <v>954</v>
      </c>
      <c r="C41" s="790" t="s">
        <v>904</v>
      </c>
      <c r="D41" s="1126" t="s">
        <v>1002</v>
      </c>
      <c r="E41" s="790" t="s">
        <v>904</v>
      </c>
      <c r="F41" s="1126" t="s">
        <v>1002</v>
      </c>
    </row>
    <row r="42" spans="2:6" ht="20.1" customHeight="1">
      <c r="B42" s="832" t="s">
        <v>981</v>
      </c>
      <c r="C42" s="1125"/>
      <c r="D42" s="1124"/>
      <c r="E42" s="1123"/>
      <c r="F42" s="1122"/>
    </row>
    <row r="43" spans="2:6" ht="20.1" customHeight="1">
      <c r="B43" s="150" t="s">
        <v>720</v>
      </c>
      <c r="C43" s="508">
        <v>1</v>
      </c>
      <c r="D43" s="363">
        <v>0.5</v>
      </c>
      <c r="E43" s="924">
        <v>2</v>
      </c>
      <c r="F43" s="1118">
        <v>1.1</v>
      </c>
    </row>
    <row r="44" spans="2:6" ht="20.1" customHeight="1">
      <c r="B44" s="150" t="s">
        <v>346</v>
      </c>
      <c r="C44" s="508">
        <v>4</v>
      </c>
      <c r="D44" s="363">
        <v>1.3</v>
      </c>
      <c r="E44" s="924">
        <v>7</v>
      </c>
      <c r="F44" s="1118">
        <v>2.5</v>
      </c>
    </row>
    <row r="45" spans="2:6" ht="20.1" customHeight="1">
      <c r="B45" s="150" t="s">
        <v>760</v>
      </c>
      <c r="C45" s="508">
        <v>2</v>
      </c>
      <c r="D45" s="363">
        <v>0.6</v>
      </c>
      <c r="E45" s="924">
        <v>1</v>
      </c>
      <c r="F45" s="1118">
        <v>0.5</v>
      </c>
    </row>
    <row r="46" spans="2:6" ht="20.1" customHeight="1">
      <c r="B46" s="150" t="s">
        <v>716</v>
      </c>
      <c r="C46" s="508">
        <v>1</v>
      </c>
      <c r="D46" s="363">
        <v>0.4</v>
      </c>
      <c r="E46" s="924">
        <v>1</v>
      </c>
      <c r="F46" s="1118">
        <v>0.3</v>
      </c>
    </row>
    <row r="47" spans="2:6" ht="20.1" customHeight="1">
      <c r="B47" s="391" t="s">
        <v>759</v>
      </c>
      <c r="C47" s="506" t="s">
        <v>547</v>
      </c>
      <c r="D47" s="913" t="s">
        <v>547</v>
      </c>
      <c r="E47" s="913">
        <v>1</v>
      </c>
      <c r="F47" s="1117">
        <v>0.1</v>
      </c>
    </row>
    <row r="48" spans="2:6" ht="20.1" customHeight="1">
      <c r="B48" s="873" t="s">
        <v>979</v>
      </c>
      <c r="C48" s="574">
        <v>8</v>
      </c>
      <c r="D48" s="1099">
        <v>2.8</v>
      </c>
      <c r="E48" s="944">
        <v>12</v>
      </c>
      <c r="F48" s="1121">
        <v>4.5</v>
      </c>
    </row>
    <row r="49" spans="2:6" ht="20.1" customHeight="1">
      <c r="B49" s="832" t="s">
        <v>980</v>
      </c>
      <c r="C49" s="1015"/>
      <c r="D49" s="1120"/>
      <c r="E49" s="1015"/>
      <c r="F49" s="1119"/>
    </row>
    <row r="50" spans="2:6" ht="20.1" customHeight="1">
      <c r="B50" s="150" t="s">
        <v>720</v>
      </c>
      <c r="C50" s="508">
        <v>5</v>
      </c>
      <c r="D50" s="366">
        <v>2.2</v>
      </c>
      <c r="E50" s="924">
        <v>7</v>
      </c>
      <c r="F50" s="1118">
        <v>3.7</v>
      </c>
    </row>
    <row r="51" spans="2:6" ht="20.1" customHeight="1">
      <c r="B51" s="150" t="s">
        <v>346</v>
      </c>
      <c r="C51" s="508">
        <v>31</v>
      </c>
      <c r="D51" s="366">
        <v>8.5</v>
      </c>
      <c r="E51" s="924">
        <v>19</v>
      </c>
      <c r="F51" s="1118">
        <v>4.3</v>
      </c>
    </row>
    <row r="52" spans="2:6" ht="20.1" customHeight="1">
      <c r="B52" s="150" t="s">
        <v>760</v>
      </c>
      <c r="C52" s="508">
        <v>60</v>
      </c>
      <c r="D52" s="366">
        <v>17.8</v>
      </c>
      <c r="E52" s="924">
        <v>9</v>
      </c>
      <c r="F52" s="1118">
        <v>3.2</v>
      </c>
    </row>
    <row r="53" spans="2:6" ht="20.1" customHeight="1">
      <c r="B53" s="150" t="s">
        <v>716</v>
      </c>
      <c r="C53" s="508">
        <v>40</v>
      </c>
      <c r="D53" s="366">
        <v>4.8</v>
      </c>
      <c r="E53" s="924">
        <v>5</v>
      </c>
      <c r="F53" s="1118">
        <v>2.2</v>
      </c>
    </row>
    <row r="54" spans="2:6" ht="20.1" customHeight="1">
      <c r="B54" s="391" t="s">
        <v>759</v>
      </c>
      <c r="C54" s="506">
        <v>12</v>
      </c>
      <c r="D54" s="386">
        <v>5.5</v>
      </c>
      <c r="E54" s="913">
        <v>23</v>
      </c>
      <c r="F54" s="1117">
        <v>7.8</v>
      </c>
    </row>
    <row r="55" spans="2:6" ht="20.1" customHeight="1">
      <c r="B55" s="504" t="s">
        <v>979</v>
      </c>
      <c r="C55" s="574">
        <v>148</v>
      </c>
      <c r="D55" s="1099">
        <v>38.8</v>
      </c>
      <c r="E55" s="574">
        <v>63</v>
      </c>
      <c r="F55" s="1097">
        <v>21.2</v>
      </c>
    </row>
    <row r="56" spans="2:6" ht="20.1" customHeight="1">
      <c r="B56" s="933" t="s">
        <v>344</v>
      </c>
      <c r="C56" s="1039">
        <v>156</v>
      </c>
      <c r="D56" s="1094">
        <v>41.6</v>
      </c>
      <c r="E56" s="1021">
        <v>75</v>
      </c>
      <c r="F56" s="1092">
        <v>25.7</v>
      </c>
    </row>
    <row r="58" ht="20.1" customHeight="1">
      <c r="B58" s="1116" t="s">
        <v>1001</v>
      </c>
    </row>
    <row r="59" ht="20.1" customHeight="1">
      <c r="B59" s="88" t="s">
        <v>1000</v>
      </c>
    </row>
    <row r="60" s="88" customFormat="1" ht="20.1" customHeight="1"/>
  </sheetData>
  <mergeCells count="8">
    <mergeCell ref="G4:H4"/>
    <mergeCell ref="C22:D22"/>
    <mergeCell ref="E22:F22"/>
    <mergeCell ref="C40:D40"/>
    <mergeCell ref="E40:F40"/>
    <mergeCell ref="B2:F2"/>
    <mergeCell ref="C4:D4"/>
    <mergeCell ref="E4:F4"/>
  </mergeCells>
  <printOptions/>
  <pageMargins left="0.75" right="0.75" top="1" bottom="1" header="0.5" footer="0.5"/>
  <pageSetup horizontalDpi="600" verticalDpi="600" orientation="portrait" paperSize="9" scale="56"/>
  <drawing r:id="rId1"/>
</worksheet>
</file>

<file path=xl/worksheets/sheet59.xml><?xml version="1.0" encoding="utf-8"?>
<worksheet xmlns="http://schemas.openxmlformats.org/spreadsheetml/2006/main" xmlns:r="http://schemas.openxmlformats.org/officeDocument/2006/relationships">
  <sheetPr>
    <tabColor rgb="FF542C73"/>
  </sheetPr>
  <dimension ref="B2:M18"/>
  <sheetViews>
    <sheetView showGridLines="0" zoomScale="95" zoomScaleNormal="95" zoomScalePageLayoutView="95" workbookViewId="0" topLeftCell="E1">
      <selection activeCell="B2" sqref="B2:M2"/>
    </sheetView>
  </sheetViews>
  <sheetFormatPr defaultColWidth="10.875" defaultRowHeight="19.5" customHeight="1"/>
  <cols>
    <col min="1" max="1" width="5.50390625" style="9" customWidth="1"/>
    <col min="2" max="2" width="39.375" style="9" customWidth="1"/>
    <col min="3" max="16384" width="10.875" style="9" customWidth="1"/>
  </cols>
  <sheetData>
    <row r="2" spans="2:13" ht="20.1" customHeight="1">
      <c r="B2" s="1392" t="s">
        <v>1019</v>
      </c>
      <c r="C2" s="1392"/>
      <c r="D2" s="1392"/>
      <c r="E2" s="1392"/>
      <c r="F2" s="1392"/>
      <c r="G2" s="1392"/>
      <c r="H2" s="1392"/>
      <c r="I2" s="1392"/>
      <c r="J2" s="1392"/>
      <c r="K2" s="1392"/>
      <c r="L2" s="1392"/>
      <c r="M2" s="1392"/>
    </row>
    <row r="4" spans="2:13" ht="20.1" customHeight="1">
      <c r="B4" s="1133" t="s">
        <v>1018</v>
      </c>
      <c r="C4" s="790">
        <v>2013</v>
      </c>
      <c r="D4" s="785">
        <v>2012</v>
      </c>
      <c r="E4" s="785">
        <v>2011</v>
      </c>
      <c r="F4" s="785">
        <v>2010</v>
      </c>
      <c r="G4" s="785">
        <v>2009</v>
      </c>
      <c r="H4" s="785">
        <v>2008</v>
      </c>
      <c r="I4" s="785">
        <v>2007</v>
      </c>
      <c r="J4" s="785">
        <v>2006</v>
      </c>
      <c r="K4" s="785">
        <v>2005</v>
      </c>
      <c r="L4" s="785">
        <v>2004</v>
      </c>
      <c r="M4" s="785">
        <v>2003</v>
      </c>
    </row>
    <row r="5" spans="2:13" ht="20.1" customHeight="1">
      <c r="B5" s="150" t="s">
        <v>1017</v>
      </c>
      <c r="C5" s="796">
        <v>3022</v>
      </c>
      <c r="D5" s="795">
        <v>2975</v>
      </c>
      <c r="E5" s="782">
        <v>3888</v>
      </c>
      <c r="F5" s="782">
        <v>4547</v>
      </c>
      <c r="G5" s="782">
        <v>4832</v>
      </c>
      <c r="H5" s="782">
        <v>4753</v>
      </c>
      <c r="I5" s="782">
        <v>4909</v>
      </c>
      <c r="J5" s="782">
        <v>4799</v>
      </c>
      <c r="K5" s="782">
        <v>4765</v>
      </c>
      <c r="L5" s="782">
        <v>4486</v>
      </c>
      <c r="M5" s="782">
        <v>4266</v>
      </c>
    </row>
    <row r="6" spans="2:13" ht="20.1" customHeight="1">
      <c r="B6" s="150" t="s">
        <v>1016</v>
      </c>
      <c r="C6" s="469">
        <v>2731</v>
      </c>
      <c r="D6" s="468">
        <v>3198</v>
      </c>
      <c r="E6" s="489">
        <v>3162</v>
      </c>
      <c r="F6" s="489">
        <v>2783</v>
      </c>
      <c r="G6" s="489">
        <v>1623</v>
      </c>
      <c r="H6" s="489">
        <v>2485</v>
      </c>
      <c r="I6" s="489">
        <v>2477</v>
      </c>
      <c r="J6" s="489">
        <v>1947</v>
      </c>
      <c r="K6" s="489">
        <v>1340</v>
      </c>
      <c r="L6" s="489">
        <v>1415</v>
      </c>
      <c r="M6" s="489">
        <v>1278</v>
      </c>
    </row>
    <row r="7" spans="2:13" ht="20.1" customHeight="1">
      <c r="B7" s="150" t="s">
        <v>1015</v>
      </c>
      <c r="C7" s="469">
        <v>952</v>
      </c>
      <c r="D7" s="468">
        <v>921</v>
      </c>
      <c r="E7" s="489">
        <v>969</v>
      </c>
      <c r="F7" s="489">
        <v>926</v>
      </c>
      <c r="G7" s="489">
        <v>943</v>
      </c>
      <c r="H7" s="489">
        <v>973</v>
      </c>
      <c r="I7" s="489">
        <v>938</v>
      </c>
      <c r="J7" s="489">
        <v>952</v>
      </c>
      <c r="K7" s="489">
        <v>929</v>
      </c>
      <c r="L7" s="489">
        <v>924</v>
      </c>
      <c r="M7" s="489">
        <v>801</v>
      </c>
    </row>
    <row r="8" spans="2:13" ht="20.1" customHeight="1">
      <c r="B8" s="150" t="s">
        <v>1014</v>
      </c>
      <c r="C8" s="469">
        <v>1308</v>
      </c>
      <c r="D8" s="468">
        <v>1168</v>
      </c>
      <c r="E8" s="489">
        <v>1310</v>
      </c>
      <c r="F8" s="489">
        <v>1195</v>
      </c>
      <c r="G8" s="489">
        <v>183</v>
      </c>
      <c r="H8" s="489" t="s">
        <v>199</v>
      </c>
      <c r="I8" s="489" t="s">
        <v>199</v>
      </c>
      <c r="J8" s="489" t="s">
        <v>199</v>
      </c>
      <c r="K8" s="489" t="s">
        <v>199</v>
      </c>
      <c r="L8" s="489" t="s">
        <v>199</v>
      </c>
      <c r="M8" s="489" t="s">
        <v>199</v>
      </c>
    </row>
    <row r="9" spans="2:13" ht="20.1" customHeight="1">
      <c r="B9" s="150" t="s">
        <v>1013</v>
      </c>
      <c r="C9" s="469">
        <v>378</v>
      </c>
      <c r="D9" s="468">
        <v>358</v>
      </c>
      <c r="E9" s="489">
        <v>369</v>
      </c>
      <c r="F9" s="489">
        <v>374</v>
      </c>
      <c r="G9" s="489">
        <v>381</v>
      </c>
      <c r="H9" s="489">
        <v>398</v>
      </c>
      <c r="I9" s="489">
        <v>409</v>
      </c>
      <c r="J9" s="489">
        <v>418</v>
      </c>
      <c r="K9" s="489">
        <v>381</v>
      </c>
      <c r="L9" s="489">
        <v>381</v>
      </c>
      <c r="M9" s="489">
        <v>388</v>
      </c>
    </row>
    <row r="10" spans="2:13" ht="20.1" customHeight="1">
      <c r="B10" s="150" t="s">
        <v>1012</v>
      </c>
      <c r="C10" s="469">
        <v>272</v>
      </c>
      <c r="D10" s="468">
        <v>268</v>
      </c>
      <c r="E10" s="489">
        <v>287</v>
      </c>
      <c r="F10" s="489">
        <v>293</v>
      </c>
      <c r="G10" s="489">
        <v>271</v>
      </c>
      <c r="H10" s="489">
        <v>289</v>
      </c>
      <c r="I10" s="489">
        <v>280</v>
      </c>
      <c r="J10" s="489">
        <v>281</v>
      </c>
      <c r="K10" s="489">
        <v>272</v>
      </c>
      <c r="L10" s="489">
        <v>293</v>
      </c>
      <c r="M10" s="489">
        <v>275</v>
      </c>
    </row>
    <row r="11" spans="2:13" ht="20.1" customHeight="1">
      <c r="B11" s="150" t="s">
        <v>1011</v>
      </c>
      <c r="C11" s="469">
        <v>567</v>
      </c>
      <c r="D11" s="468">
        <v>631</v>
      </c>
      <c r="E11" s="489">
        <v>521</v>
      </c>
      <c r="F11" s="489">
        <v>562</v>
      </c>
      <c r="G11" s="489">
        <v>442</v>
      </c>
      <c r="H11" s="489">
        <v>253</v>
      </c>
      <c r="I11" s="489">
        <v>64</v>
      </c>
      <c r="J11" s="489" t="s">
        <v>199</v>
      </c>
      <c r="K11" s="489" t="s">
        <v>199</v>
      </c>
      <c r="L11" s="489" t="s">
        <v>199</v>
      </c>
      <c r="M11" s="489" t="s">
        <v>199</v>
      </c>
    </row>
    <row r="12" spans="2:13" ht="20.1" customHeight="1">
      <c r="B12" s="150" t="s">
        <v>1010</v>
      </c>
      <c r="C12" s="469">
        <v>2983</v>
      </c>
      <c r="D12" s="468">
        <v>1900</v>
      </c>
      <c r="E12" s="489">
        <v>2686</v>
      </c>
      <c r="F12" s="489">
        <v>1637</v>
      </c>
      <c r="G12" s="489">
        <v>150</v>
      </c>
      <c r="H12" s="489" t="s">
        <v>199</v>
      </c>
      <c r="I12" s="489" t="s">
        <v>199</v>
      </c>
      <c r="J12" s="489" t="s">
        <v>199</v>
      </c>
      <c r="K12" s="489" t="s">
        <v>199</v>
      </c>
      <c r="L12" s="489" t="s">
        <v>199</v>
      </c>
      <c r="M12" s="489" t="s">
        <v>199</v>
      </c>
    </row>
    <row r="13" spans="2:13" ht="20.1" customHeight="1">
      <c r="B13" s="150" t="s">
        <v>1009</v>
      </c>
      <c r="C13" s="469">
        <v>43</v>
      </c>
      <c r="D13" s="489" t="s">
        <v>199</v>
      </c>
      <c r="E13" s="489" t="s">
        <v>199</v>
      </c>
      <c r="F13" s="489" t="s">
        <v>199</v>
      </c>
      <c r="G13" s="489" t="s">
        <v>199</v>
      </c>
      <c r="H13" s="489" t="s">
        <v>199</v>
      </c>
      <c r="I13" s="489" t="s">
        <v>199</v>
      </c>
      <c r="J13" s="489" t="s">
        <v>199</v>
      </c>
      <c r="K13" s="489" t="s">
        <v>199</v>
      </c>
      <c r="L13" s="489" t="s">
        <v>199</v>
      </c>
      <c r="M13" s="489" t="s">
        <v>199</v>
      </c>
    </row>
    <row r="14" spans="2:13" ht="20.1" customHeight="1">
      <c r="B14" s="793" t="s">
        <v>344</v>
      </c>
      <c r="C14" s="1132">
        <v>12257</v>
      </c>
      <c r="D14" s="1132">
        <v>11418</v>
      </c>
      <c r="E14" s="1132">
        <v>13192</v>
      </c>
      <c r="F14" s="1132">
        <v>12317</v>
      </c>
      <c r="G14" s="1132">
        <v>8825</v>
      </c>
      <c r="H14" s="1132">
        <f aca="true" t="shared" si="0" ref="H14:M14">SUM(H5:H13)</f>
        <v>9151</v>
      </c>
      <c r="I14" s="1132">
        <f t="shared" si="0"/>
        <v>9077</v>
      </c>
      <c r="J14" s="1132">
        <f t="shared" si="0"/>
        <v>8397</v>
      </c>
      <c r="K14" s="1132">
        <f t="shared" si="0"/>
        <v>7687</v>
      </c>
      <c r="L14" s="1132">
        <f t="shared" si="0"/>
        <v>7499</v>
      </c>
      <c r="M14" s="1132">
        <f t="shared" si="0"/>
        <v>7008</v>
      </c>
    </row>
    <row r="16" spans="2:13" ht="12.95" customHeight="1">
      <c r="B16" s="1422" t="s">
        <v>1008</v>
      </c>
      <c r="C16" s="1396"/>
      <c r="D16" s="1396"/>
      <c r="E16" s="1396"/>
      <c r="F16" s="1396"/>
      <c r="G16" s="1396"/>
      <c r="H16" s="1396"/>
      <c r="I16" s="1396"/>
      <c r="J16" s="1396"/>
      <c r="K16" s="1396"/>
      <c r="L16" s="1396"/>
      <c r="M16" s="1396"/>
    </row>
    <row r="17" spans="2:13" ht="12.95" customHeight="1">
      <c r="B17" s="1396" t="s">
        <v>1007</v>
      </c>
      <c r="C17" s="1396"/>
      <c r="D17" s="1396"/>
      <c r="E17" s="1396"/>
      <c r="F17" s="1396"/>
      <c r="G17" s="1396"/>
      <c r="H17" s="1396"/>
      <c r="I17" s="1396"/>
      <c r="J17" s="1396"/>
      <c r="K17" s="1396"/>
      <c r="L17" s="1396"/>
      <c r="M17" s="1396"/>
    </row>
    <row r="18" spans="2:13" ht="20.1" customHeight="1">
      <c r="B18" s="1396" t="s">
        <v>1006</v>
      </c>
      <c r="C18" s="1396"/>
      <c r="D18" s="1396"/>
      <c r="E18" s="1396"/>
      <c r="F18" s="1396"/>
      <c r="G18" s="1396"/>
      <c r="H18" s="1396"/>
      <c r="I18" s="1396"/>
      <c r="J18" s="1396"/>
      <c r="K18" s="1396"/>
      <c r="L18" s="1396"/>
      <c r="M18" s="1396"/>
    </row>
  </sheetData>
  <mergeCells count="4">
    <mergeCell ref="B2:M2"/>
    <mergeCell ref="B16:M16"/>
    <mergeCell ref="B17:M17"/>
    <mergeCell ref="B18:M18"/>
  </mergeCells>
  <printOptions/>
  <pageMargins left="0.7480314960629921" right="0.7480314960629921" top="0.984251968503937" bottom="0.984251968503937" header="0.5118110236220472" footer="0.5118110236220472"/>
  <pageSetup horizontalDpi="600" verticalDpi="600" orientation="landscape" paperSize="9" scale="72"/>
  <drawing r:id="rId1"/>
</worksheet>
</file>

<file path=xl/worksheets/sheet6.xml><?xml version="1.0" encoding="utf-8"?>
<worksheet xmlns="http://schemas.openxmlformats.org/spreadsheetml/2006/main" xmlns:r="http://schemas.openxmlformats.org/officeDocument/2006/relationships">
  <sheetPr>
    <tabColor theme="4"/>
  </sheetPr>
  <dimension ref="B2:M15"/>
  <sheetViews>
    <sheetView showGridLines="0" workbookViewId="0" topLeftCell="A1">
      <selection activeCell="B13" sqref="B13"/>
    </sheetView>
  </sheetViews>
  <sheetFormatPr defaultColWidth="10.875" defaultRowHeight="19.5" customHeight="1"/>
  <cols>
    <col min="1" max="1" width="5.50390625" style="9" customWidth="1"/>
    <col min="2" max="2" width="39.375" style="9" customWidth="1"/>
    <col min="3" max="13" width="10.50390625" style="9" customWidth="1"/>
    <col min="14" max="16384" width="10.875" style="9" customWidth="1"/>
  </cols>
  <sheetData>
    <row r="2" spans="2:13" ht="20.1" customHeight="1">
      <c r="B2" s="1392" t="str">
        <f>UPPER("Market environment")</f>
        <v>MARKET ENVIRONMENT</v>
      </c>
      <c r="C2" s="1392"/>
      <c r="D2" s="1392"/>
      <c r="E2" s="1392"/>
      <c r="F2" s="1392"/>
      <c r="G2" s="1392"/>
      <c r="H2" s="1392"/>
      <c r="I2" s="1392"/>
      <c r="J2" s="1392"/>
      <c r="K2" s="1392"/>
      <c r="L2" s="1392"/>
      <c r="M2" s="1392"/>
    </row>
    <row r="4" spans="2:13" ht="20.1" customHeight="1">
      <c r="B4" s="113"/>
      <c r="C4" s="113">
        <v>2013</v>
      </c>
      <c r="D4" s="113">
        <v>2012</v>
      </c>
      <c r="E4" s="113" t="s">
        <v>146</v>
      </c>
      <c r="F4" s="113" t="s">
        <v>200</v>
      </c>
      <c r="G4" s="113">
        <v>2009</v>
      </c>
      <c r="H4" s="113">
        <v>2008</v>
      </c>
      <c r="I4" s="113">
        <v>2007</v>
      </c>
      <c r="J4" s="113">
        <v>2006</v>
      </c>
      <c r="K4" s="113">
        <v>2005</v>
      </c>
      <c r="L4" s="113">
        <v>2004</v>
      </c>
      <c r="M4" s="113">
        <v>2003</v>
      </c>
    </row>
    <row r="5" spans="2:13" ht="20.1" customHeight="1">
      <c r="B5" s="150" t="s">
        <v>1333</v>
      </c>
      <c r="C5" s="160">
        <v>1.38</v>
      </c>
      <c r="D5" s="158">
        <v>1.32</v>
      </c>
      <c r="E5" s="159">
        <v>1.29</v>
      </c>
      <c r="F5" s="158">
        <v>1.34</v>
      </c>
      <c r="G5" s="158">
        <v>1.44</v>
      </c>
      <c r="H5" s="158">
        <v>1.39</v>
      </c>
      <c r="I5" s="158">
        <v>1.47</v>
      </c>
      <c r="J5" s="158">
        <v>1.32</v>
      </c>
      <c r="K5" s="158">
        <v>1.18</v>
      </c>
      <c r="L5" s="158">
        <v>1.36</v>
      </c>
      <c r="M5" s="158">
        <v>1.26</v>
      </c>
    </row>
    <row r="6" spans="2:13" ht="20.1" customHeight="1">
      <c r="B6" s="150" t="s">
        <v>1334</v>
      </c>
      <c r="C6" s="157">
        <v>1.33</v>
      </c>
      <c r="D6" s="155">
        <v>1.28</v>
      </c>
      <c r="E6" s="156">
        <v>1.39</v>
      </c>
      <c r="F6" s="155">
        <v>1.33</v>
      </c>
      <c r="G6" s="155">
        <v>1.39</v>
      </c>
      <c r="H6" s="155">
        <v>1.47</v>
      </c>
      <c r="I6" s="155">
        <v>1.37</v>
      </c>
      <c r="J6" s="155">
        <v>1.26</v>
      </c>
      <c r="K6" s="155">
        <v>1.24</v>
      </c>
      <c r="L6" s="155">
        <v>1.24</v>
      </c>
      <c r="M6" s="155">
        <v>1.13</v>
      </c>
    </row>
    <row r="7" spans="2:13" ht="20.1" customHeight="1">
      <c r="B7" s="150" t="s">
        <v>1335</v>
      </c>
      <c r="C7" s="154">
        <v>110.3</v>
      </c>
      <c r="D7" s="151">
        <v>110</v>
      </c>
      <c r="E7" s="152">
        <v>107.4</v>
      </c>
      <c r="F7" s="151">
        <v>95</v>
      </c>
      <c r="G7" s="151">
        <v>77.7</v>
      </c>
      <c r="H7" s="151">
        <v>36.5</v>
      </c>
      <c r="I7" s="151">
        <v>93.7</v>
      </c>
      <c r="J7" s="151">
        <v>58.9</v>
      </c>
      <c r="K7" s="151">
        <v>58.2</v>
      </c>
      <c r="L7" s="151">
        <v>40.5</v>
      </c>
      <c r="M7" s="151">
        <v>30.5</v>
      </c>
    </row>
    <row r="8" spans="2:13" ht="20.1" customHeight="1">
      <c r="B8" s="150" t="s">
        <v>1336</v>
      </c>
      <c r="C8" s="153">
        <v>108.7</v>
      </c>
      <c r="D8" s="151">
        <v>111.7</v>
      </c>
      <c r="E8" s="152">
        <v>111.3</v>
      </c>
      <c r="F8" s="151">
        <v>79.5</v>
      </c>
      <c r="G8" s="151">
        <v>61.7</v>
      </c>
      <c r="H8" s="151">
        <v>97.3</v>
      </c>
      <c r="I8" s="151">
        <v>72.4</v>
      </c>
      <c r="J8" s="151">
        <v>65.1</v>
      </c>
      <c r="K8" s="151">
        <v>54.5</v>
      </c>
      <c r="L8" s="151">
        <v>38.3</v>
      </c>
      <c r="M8" s="151">
        <v>28.8</v>
      </c>
    </row>
    <row r="9" spans="2:13" ht="20.1" customHeight="1">
      <c r="B9" s="150" t="s">
        <v>1337</v>
      </c>
      <c r="C9" s="153">
        <v>17.9</v>
      </c>
      <c r="D9" s="151">
        <v>36</v>
      </c>
      <c r="E9" s="152">
        <v>17.4</v>
      </c>
      <c r="F9" s="151">
        <v>27.4</v>
      </c>
      <c r="G9" s="151">
        <v>17.8</v>
      </c>
      <c r="H9" s="151">
        <v>51.1</v>
      </c>
      <c r="I9" s="147" t="s">
        <v>199</v>
      </c>
      <c r="J9" s="147" t="s">
        <v>199</v>
      </c>
      <c r="K9" s="147" t="s">
        <v>199</v>
      </c>
      <c r="L9" s="147" t="s">
        <v>199</v>
      </c>
      <c r="M9" s="147" t="s">
        <v>199</v>
      </c>
    </row>
    <row r="10" spans="2:13" ht="20.1" customHeight="1">
      <c r="B10" s="150" t="s">
        <v>1338</v>
      </c>
      <c r="C10" s="153">
        <v>2.4</v>
      </c>
      <c r="D10" s="151">
        <v>4.9</v>
      </c>
      <c r="E10" s="152">
        <v>2.3</v>
      </c>
      <c r="F10" s="151">
        <v>3.7</v>
      </c>
      <c r="G10" s="151">
        <v>2.4</v>
      </c>
      <c r="H10" s="151">
        <v>6.9</v>
      </c>
      <c r="I10" s="147" t="s">
        <v>199</v>
      </c>
      <c r="J10" s="147" t="s">
        <v>199</v>
      </c>
      <c r="K10" s="147" t="s">
        <v>199</v>
      </c>
      <c r="L10" s="147" t="s">
        <v>199</v>
      </c>
      <c r="M10" s="147" t="s">
        <v>199</v>
      </c>
    </row>
    <row r="11" spans="2:13" ht="20.1" customHeight="1">
      <c r="B11" s="150" t="s">
        <v>1339</v>
      </c>
      <c r="C11" s="149" t="s">
        <v>199</v>
      </c>
      <c r="D11" s="147" t="s">
        <v>199</v>
      </c>
      <c r="E11" s="148" t="s">
        <v>199</v>
      </c>
      <c r="F11" s="147" t="s">
        <v>199</v>
      </c>
      <c r="G11" s="147">
        <v>14.8</v>
      </c>
      <c r="H11" s="147">
        <v>37.8</v>
      </c>
      <c r="I11" s="147">
        <v>32.5</v>
      </c>
      <c r="J11" s="147">
        <v>28.9</v>
      </c>
      <c r="K11" s="147">
        <v>41.6</v>
      </c>
      <c r="L11" s="147">
        <v>32.8</v>
      </c>
      <c r="M11" s="147">
        <v>20.9</v>
      </c>
    </row>
    <row r="12" spans="2:13" ht="20.1" customHeight="1">
      <c r="B12" s="146" t="s">
        <v>1340</v>
      </c>
      <c r="C12" s="145" t="s">
        <v>199</v>
      </c>
      <c r="D12" s="143" t="s">
        <v>199</v>
      </c>
      <c r="E12" s="144" t="s">
        <v>199</v>
      </c>
      <c r="F12" s="143" t="s">
        <v>199</v>
      </c>
      <c r="G12" s="143">
        <v>2</v>
      </c>
      <c r="H12" s="143">
        <v>5.1</v>
      </c>
      <c r="I12" s="143">
        <v>4.4</v>
      </c>
      <c r="J12" s="143">
        <v>3.9</v>
      </c>
      <c r="K12" s="143">
        <v>5.7</v>
      </c>
      <c r="L12" s="143">
        <v>4.5</v>
      </c>
      <c r="M12" s="143">
        <v>2.8</v>
      </c>
    </row>
    <row r="14" spans="2:13" ht="14.1" customHeight="1">
      <c r="B14" s="1396" t="s">
        <v>198</v>
      </c>
      <c r="C14" s="1396"/>
      <c r="D14" s="1396"/>
      <c r="E14" s="1396"/>
      <c r="F14" s="1396"/>
      <c r="G14" s="1396"/>
      <c r="H14" s="1396"/>
      <c r="I14" s="1396"/>
      <c r="J14" s="1396"/>
      <c r="K14" s="1396"/>
      <c r="L14" s="1396"/>
      <c r="M14" s="1396"/>
    </row>
    <row r="15" spans="2:13" ht="14.1" customHeight="1">
      <c r="B15" s="1396" t="s">
        <v>197</v>
      </c>
      <c r="C15" s="1396"/>
      <c r="D15" s="1396"/>
      <c r="E15" s="1396"/>
      <c r="F15" s="1396"/>
      <c r="G15" s="1396"/>
      <c r="H15" s="1396"/>
      <c r="I15" s="1396"/>
      <c r="J15" s="1396"/>
      <c r="K15" s="1396"/>
      <c r="L15" s="1396"/>
      <c r="M15" s="1396"/>
    </row>
  </sheetData>
  <mergeCells count="3">
    <mergeCell ref="B2:M2"/>
    <mergeCell ref="B14:M14"/>
    <mergeCell ref="B15:M15"/>
  </mergeCells>
  <printOptions/>
  <pageMargins left="0.7480314960629921" right="0.7480314960629921" top="0.984251968503937" bottom="0.984251968503937" header="0.5118110236220472" footer="0.5118110236220472"/>
  <pageSetup horizontalDpi="600" verticalDpi="600" orientation="landscape" paperSize="8" scale="65"/>
  <ignoredErrors>
    <ignoredError sqref="E4:F4" numberStoredAsText="1"/>
  </ignoredErrors>
  <drawing r:id="rId1"/>
</worksheet>
</file>

<file path=xl/worksheets/sheet60.xml><?xml version="1.0" encoding="utf-8"?>
<worksheet xmlns="http://schemas.openxmlformats.org/spreadsheetml/2006/main" xmlns:r="http://schemas.openxmlformats.org/officeDocument/2006/relationships">
  <sheetPr>
    <tabColor rgb="FF542C73"/>
  </sheetPr>
  <dimension ref="B2:H49"/>
  <sheetViews>
    <sheetView showGridLines="0" zoomScale="86" zoomScaleNormal="86" workbookViewId="0" topLeftCell="B37">
      <selection activeCell="E12" sqref="E12"/>
    </sheetView>
  </sheetViews>
  <sheetFormatPr defaultColWidth="10.875" defaultRowHeight="19.5" customHeight="1"/>
  <cols>
    <col min="1" max="1" width="5.50390625" style="9" customWidth="1"/>
    <col min="2" max="2" width="39.375" style="9" customWidth="1"/>
    <col min="3" max="3" width="27.875" style="9" customWidth="1"/>
    <col min="4" max="4" width="27.375" style="9" customWidth="1"/>
    <col min="5" max="5" width="10.875" style="1134" customWidth="1"/>
    <col min="6" max="16384" width="10.875" style="9" customWidth="1"/>
  </cols>
  <sheetData>
    <row r="2" spans="2:8" ht="20.1" customHeight="1">
      <c r="B2" s="1392" t="str">
        <f>UPPER("Interests in pipelines")</f>
        <v>INTERESTS IN PIPELINES</v>
      </c>
      <c r="C2" s="1392"/>
      <c r="D2" s="1392"/>
      <c r="E2" s="1392"/>
      <c r="F2" s="1392"/>
      <c r="G2" s="1392"/>
      <c r="H2" s="1392"/>
    </row>
    <row r="4" spans="2:8" ht="20.1" customHeight="1">
      <c r="B4" s="1178" t="s">
        <v>1120</v>
      </c>
      <c r="C4" s="1176"/>
      <c r="D4" s="1176"/>
      <c r="E4" s="1177"/>
      <c r="F4" s="1176"/>
      <c r="G4" s="1176"/>
      <c r="H4" s="1176"/>
    </row>
    <row r="5" spans="2:8" ht="20.1" customHeight="1">
      <c r="B5" s="935" t="s">
        <v>1119</v>
      </c>
      <c r="C5" s="935" t="s">
        <v>1118</v>
      </c>
      <c r="D5" s="935" t="s">
        <v>1117</v>
      </c>
      <c r="E5" s="1175" t="s">
        <v>1116</v>
      </c>
      <c r="F5" s="790" t="s">
        <v>1115</v>
      </c>
      <c r="G5" s="790" t="s">
        <v>1114</v>
      </c>
      <c r="H5" s="790" t="s">
        <v>950</v>
      </c>
    </row>
    <row r="6" spans="2:8" ht="20.1" customHeight="1">
      <c r="B6" s="1174" t="s">
        <v>720</v>
      </c>
      <c r="C6" s="1174"/>
      <c r="D6" s="1173"/>
      <c r="E6" s="1172"/>
      <c r="F6" s="1172"/>
      <c r="G6" s="1172"/>
      <c r="H6" s="1171"/>
    </row>
    <row r="7" spans="2:8" ht="20.1" customHeight="1">
      <c r="B7" s="346" t="s">
        <v>718</v>
      </c>
      <c r="C7" s="736"/>
      <c r="D7" s="736"/>
      <c r="E7" s="1153"/>
      <c r="F7" s="1153"/>
      <c r="G7" s="1153"/>
      <c r="H7" s="1153"/>
    </row>
    <row r="8" spans="2:8" ht="20.1" customHeight="1">
      <c r="B8" s="1141" t="s">
        <v>1113</v>
      </c>
      <c r="C8" s="1141" t="s">
        <v>1112</v>
      </c>
      <c r="D8" s="714" t="s">
        <v>1111</v>
      </c>
      <c r="E8" s="1140">
        <v>36.25</v>
      </c>
      <c r="F8" s="1139"/>
      <c r="G8" s="1139" t="s">
        <v>1021</v>
      </c>
      <c r="H8" s="1154"/>
    </row>
    <row r="9" spans="2:8" ht="20.1" customHeight="1">
      <c r="B9" s="1141" t="s">
        <v>1110</v>
      </c>
      <c r="C9" s="1141" t="s">
        <v>1109</v>
      </c>
      <c r="D9" s="714" t="s">
        <v>1108</v>
      </c>
      <c r="E9" s="1140">
        <v>16.76</v>
      </c>
      <c r="F9" s="1139"/>
      <c r="G9" s="1139" t="s">
        <v>1021</v>
      </c>
      <c r="H9" s="1154"/>
    </row>
    <row r="10" spans="2:8" ht="20.1" customHeight="1">
      <c r="B10" s="1141" t="s">
        <v>1107</v>
      </c>
      <c r="C10" s="1141" t="s">
        <v>1106</v>
      </c>
      <c r="D10" s="714" t="s">
        <v>1105</v>
      </c>
      <c r="E10" s="1140">
        <v>5</v>
      </c>
      <c r="F10" s="1139"/>
      <c r="G10" s="1139" t="s">
        <v>1021</v>
      </c>
      <c r="H10" s="1154"/>
    </row>
    <row r="11" spans="2:8" ht="20.1" customHeight="1">
      <c r="B11" s="1141" t="s">
        <v>1104</v>
      </c>
      <c r="C11" s="1141" t="s">
        <v>1103</v>
      </c>
      <c r="D11" s="714" t="s">
        <v>1102</v>
      </c>
      <c r="E11" s="1140">
        <v>34.93</v>
      </c>
      <c r="F11" s="1139"/>
      <c r="G11" s="1139" t="s">
        <v>1021</v>
      </c>
      <c r="H11" s="1154"/>
    </row>
    <row r="12" spans="2:8" ht="20.1" customHeight="1">
      <c r="B12" s="1141" t="s">
        <v>1101</v>
      </c>
      <c r="C12" s="1141" t="s">
        <v>1100</v>
      </c>
      <c r="D12" s="714" t="s">
        <v>1099</v>
      </c>
      <c r="E12" s="1140">
        <v>12.98</v>
      </c>
      <c r="F12" s="1139"/>
      <c r="G12" s="1139" t="s">
        <v>1021</v>
      </c>
      <c r="H12" s="1154"/>
    </row>
    <row r="13" spans="2:8" ht="20.1" customHeight="1">
      <c r="B13" s="1141" t="s">
        <v>1098</v>
      </c>
      <c r="C13" s="1141" t="s">
        <v>1097</v>
      </c>
      <c r="D13" s="714" t="s">
        <v>1096</v>
      </c>
      <c r="E13" s="1140">
        <v>10</v>
      </c>
      <c r="F13" s="1139"/>
      <c r="G13" s="1139" t="s">
        <v>1021</v>
      </c>
      <c r="H13" s="1154"/>
    </row>
    <row r="14" spans="2:8" ht="20.1" customHeight="1">
      <c r="B14" s="1141" t="s">
        <v>1095</v>
      </c>
      <c r="C14" s="1141" t="s">
        <v>1094</v>
      </c>
      <c r="D14" s="714" t="s">
        <v>1093</v>
      </c>
      <c r="E14" s="1140" t="s">
        <v>1092</v>
      </c>
      <c r="F14" s="1139"/>
      <c r="G14" s="1139" t="s">
        <v>1021</v>
      </c>
      <c r="H14" s="1154"/>
    </row>
    <row r="15" spans="2:8" ht="20.1" customHeight="1">
      <c r="B15" s="1170" t="s">
        <v>1091</v>
      </c>
      <c r="C15" s="1170" t="s">
        <v>1090</v>
      </c>
      <c r="D15" s="1170" t="s">
        <v>1089</v>
      </c>
      <c r="E15" s="1169" t="s">
        <v>1088</v>
      </c>
      <c r="F15" s="1167"/>
      <c r="G15" s="1168" t="s">
        <v>1021</v>
      </c>
      <c r="H15" s="1167"/>
    </row>
    <row r="16" spans="2:8" ht="20.1" customHeight="1">
      <c r="B16" s="941" t="s">
        <v>1087</v>
      </c>
      <c r="C16" s="1166" t="s">
        <v>1086</v>
      </c>
      <c r="D16" s="1165" t="s">
        <v>1085</v>
      </c>
      <c r="E16" s="1164">
        <v>5.11</v>
      </c>
      <c r="F16" s="1163"/>
      <c r="G16" s="1163"/>
      <c r="H16" s="1163" t="s">
        <v>1021</v>
      </c>
    </row>
    <row r="17" spans="2:8" ht="20.1" customHeight="1">
      <c r="B17" s="1162" t="s">
        <v>1084</v>
      </c>
      <c r="C17" s="1161"/>
      <c r="D17" s="1161"/>
      <c r="E17" s="1160"/>
      <c r="F17" s="1160"/>
      <c r="G17" s="1160"/>
      <c r="H17" s="1160"/>
    </row>
    <row r="18" spans="2:8" ht="20.1" customHeight="1">
      <c r="B18" s="1141" t="s">
        <v>1083</v>
      </c>
      <c r="C18" s="1141" t="s">
        <v>1082</v>
      </c>
      <c r="D18" s="714" t="s">
        <v>1079</v>
      </c>
      <c r="E18" s="1140">
        <v>5</v>
      </c>
      <c r="F18" s="1139"/>
      <c r="G18" s="1139"/>
      <c r="H18" s="1154" t="s">
        <v>1021</v>
      </c>
    </row>
    <row r="19" spans="2:8" ht="20.1" customHeight="1">
      <c r="B19" s="1141" t="s">
        <v>1081</v>
      </c>
      <c r="C19" s="1141" t="s">
        <v>1080</v>
      </c>
      <c r="D19" s="714" t="s">
        <v>1079</v>
      </c>
      <c r="E19" s="1140">
        <v>4.66</v>
      </c>
      <c r="F19" s="1139"/>
      <c r="G19" s="1139"/>
      <c r="H19" s="1154" t="s">
        <v>1021</v>
      </c>
    </row>
    <row r="20" spans="2:8" ht="20.1" customHeight="1">
      <c r="B20" s="1151" t="s">
        <v>1078</v>
      </c>
      <c r="C20" s="1151" t="s">
        <v>1077</v>
      </c>
      <c r="D20" s="1150" t="s">
        <v>1076</v>
      </c>
      <c r="E20" s="1149">
        <v>23</v>
      </c>
      <c r="F20" s="1148"/>
      <c r="G20" s="1148"/>
      <c r="H20" s="1147" t="s">
        <v>1021</v>
      </c>
    </row>
    <row r="21" spans="2:8" ht="20.1" customHeight="1">
      <c r="B21" s="346" t="s">
        <v>717</v>
      </c>
      <c r="C21" s="736"/>
      <c r="D21" s="736"/>
      <c r="E21" s="1153"/>
      <c r="F21" s="1153"/>
      <c r="G21" s="1153"/>
      <c r="H21" s="1153"/>
    </row>
    <row r="22" spans="2:8" ht="20.1" customHeight="1">
      <c r="B22" s="1141" t="s">
        <v>1075</v>
      </c>
      <c r="C22" s="1141" t="s">
        <v>1074</v>
      </c>
      <c r="D22" s="714" t="s">
        <v>1073</v>
      </c>
      <c r="E22" s="1140">
        <v>100</v>
      </c>
      <c r="F22" s="1139" t="s">
        <v>1021</v>
      </c>
      <c r="G22" s="1139" t="s">
        <v>1021</v>
      </c>
      <c r="H22" s="1154"/>
    </row>
    <row r="23" spans="2:8" ht="20.1" customHeight="1">
      <c r="B23" s="1141" t="s">
        <v>1072</v>
      </c>
      <c r="C23" s="1141" t="s">
        <v>1071</v>
      </c>
      <c r="D23" s="714" t="s">
        <v>1070</v>
      </c>
      <c r="E23" s="1140">
        <v>43.25</v>
      </c>
      <c r="F23" s="1139"/>
      <c r="G23" s="1139" t="s">
        <v>1021</v>
      </c>
      <c r="H23" s="1154"/>
    </row>
    <row r="24" spans="2:8" ht="20.1" customHeight="1">
      <c r="B24" s="1141" t="s">
        <v>1069</v>
      </c>
      <c r="C24" s="1141" t="s">
        <v>1068</v>
      </c>
      <c r="D24" s="714" t="s">
        <v>1067</v>
      </c>
      <c r="E24" s="1140">
        <v>15.89</v>
      </c>
      <c r="F24" s="1139"/>
      <c r="G24" s="1139" t="s">
        <v>1021</v>
      </c>
      <c r="H24" s="1154"/>
    </row>
    <row r="25" spans="2:8" ht="20.1" customHeight="1">
      <c r="B25" s="1141" t="s">
        <v>1066</v>
      </c>
      <c r="C25" s="1141" t="s">
        <v>1065</v>
      </c>
      <c r="D25" s="714" t="s">
        <v>1064</v>
      </c>
      <c r="E25" s="1140">
        <v>100</v>
      </c>
      <c r="F25" s="1139" t="s">
        <v>1021</v>
      </c>
      <c r="G25" s="1139"/>
      <c r="H25" s="1154" t="s">
        <v>1021</v>
      </c>
    </row>
    <row r="26" spans="2:8" ht="20.1" customHeight="1">
      <c r="B26" s="1141" t="s">
        <v>1063</v>
      </c>
      <c r="C26" s="1141" t="s">
        <v>1062</v>
      </c>
      <c r="D26" s="714" t="s">
        <v>1061</v>
      </c>
      <c r="E26" s="1140">
        <v>16</v>
      </c>
      <c r="F26" s="1139"/>
      <c r="G26" s="1139" t="s">
        <v>1021</v>
      </c>
      <c r="H26" s="1154"/>
    </row>
    <row r="27" spans="2:8" ht="20.1" customHeight="1">
      <c r="B27" s="1141" t="s">
        <v>1060</v>
      </c>
      <c r="C27" s="1141" t="s">
        <v>1059</v>
      </c>
      <c r="D27" s="714" t="s">
        <v>1057</v>
      </c>
      <c r="E27" s="1140">
        <v>25.73</v>
      </c>
      <c r="F27" s="1139"/>
      <c r="G27" s="1139"/>
      <c r="H27" s="1154" t="s">
        <v>1021</v>
      </c>
    </row>
    <row r="28" spans="2:8" ht="20.1" customHeight="1">
      <c r="B28" s="1151" t="s">
        <v>1058</v>
      </c>
      <c r="C28" s="1151" t="s">
        <v>1057</v>
      </c>
      <c r="D28" s="1150" t="s">
        <v>1056</v>
      </c>
      <c r="E28" s="1149">
        <v>54.66</v>
      </c>
      <c r="F28" s="1148" t="s">
        <v>1021</v>
      </c>
      <c r="G28" s="1148"/>
      <c r="H28" s="1147" t="s">
        <v>1021</v>
      </c>
    </row>
    <row r="29" spans="2:8" ht="20.1" customHeight="1">
      <c r="B29" s="1159" t="s">
        <v>346</v>
      </c>
      <c r="C29" s="1159"/>
      <c r="D29" s="1158"/>
      <c r="E29" s="1157"/>
      <c r="F29" s="1157"/>
      <c r="G29" s="1157"/>
      <c r="H29" s="1156"/>
    </row>
    <row r="30" spans="2:8" ht="20.1" customHeight="1">
      <c r="B30" s="346" t="s">
        <v>739</v>
      </c>
      <c r="C30" s="736"/>
      <c r="D30" s="736"/>
      <c r="E30" s="1153"/>
      <c r="F30" s="1153"/>
      <c r="G30" s="1153"/>
      <c r="H30" s="1153"/>
    </row>
    <row r="31" spans="2:8" ht="20.1" customHeight="1">
      <c r="B31" s="1141" t="s">
        <v>1055</v>
      </c>
      <c r="C31" s="1141" t="s">
        <v>1054</v>
      </c>
      <c r="D31" s="714" t="s">
        <v>1051</v>
      </c>
      <c r="E31" s="1140" t="s">
        <v>1050</v>
      </c>
      <c r="F31" s="1139" t="s">
        <v>1021</v>
      </c>
      <c r="G31" s="1139" t="s">
        <v>1021</v>
      </c>
      <c r="H31" s="1154"/>
    </row>
    <row r="32" spans="2:8" ht="20.1" customHeight="1">
      <c r="B32" s="1151" t="s">
        <v>1053</v>
      </c>
      <c r="C32" s="1151" t="s">
        <v>1052</v>
      </c>
      <c r="D32" s="1150" t="s">
        <v>1051</v>
      </c>
      <c r="E32" s="1149" t="s">
        <v>1050</v>
      </c>
      <c r="F32" s="1148" t="s">
        <v>1021</v>
      </c>
      <c r="G32" s="1148" t="s">
        <v>1021</v>
      </c>
      <c r="H32" s="1147"/>
    </row>
    <row r="33" spans="2:8" ht="20.1" customHeight="1">
      <c r="B33" s="1146" t="s">
        <v>760</v>
      </c>
      <c r="C33" s="1145"/>
      <c r="D33" s="1144"/>
      <c r="E33" s="1143"/>
      <c r="F33" s="1143"/>
      <c r="G33" s="1143"/>
      <c r="H33" s="1142"/>
    </row>
    <row r="34" spans="2:8" ht="20.1" customHeight="1">
      <c r="B34" s="351" t="s">
        <v>732</v>
      </c>
      <c r="C34" s="150"/>
      <c r="D34" s="150"/>
      <c r="E34" s="1154"/>
      <c r="F34" s="1154"/>
      <c r="G34" s="1154"/>
      <c r="H34" s="1154"/>
    </row>
    <row r="35" spans="2:8" ht="20.1" customHeight="1">
      <c r="B35" s="150" t="s">
        <v>1049</v>
      </c>
      <c r="C35" s="150" t="s">
        <v>1048</v>
      </c>
      <c r="D35" s="150" t="s">
        <v>1047</v>
      </c>
      <c r="E35" s="1155">
        <v>56.5</v>
      </c>
      <c r="F35" s="1154" t="s">
        <v>1021</v>
      </c>
      <c r="G35" s="1154"/>
      <c r="H35" s="1154" t="s">
        <v>1021</v>
      </c>
    </row>
    <row r="36" spans="2:8" ht="20.1" customHeight="1">
      <c r="B36" s="1141" t="s">
        <v>1044</v>
      </c>
      <c r="C36" s="1141" t="s">
        <v>1046</v>
      </c>
      <c r="D36" s="714"/>
      <c r="E36" s="1140">
        <v>15.4</v>
      </c>
      <c r="F36" s="1139"/>
      <c r="G36" s="1139"/>
      <c r="H36" s="1154" t="s">
        <v>1021</v>
      </c>
    </row>
    <row r="37" spans="2:8" ht="20.1" customHeight="1">
      <c r="B37" s="1151" t="s">
        <v>1045</v>
      </c>
      <c r="C37" s="1151" t="s">
        <v>1044</v>
      </c>
      <c r="D37" s="1150" t="s">
        <v>1043</v>
      </c>
      <c r="E37" s="1149">
        <v>32.68</v>
      </c>
      <c r="F37" s="1148"/>
      <c r="G37" s="1148"/>
      <c r="H37" s="1147" t="s">
        <v>1021</v>
      </c>
    </row>
    <row r="38" spans="2:8" ht="20.1" customHeight="1">
      <c r="B38" s="346" t="s">
        <v>731</v>
      </c>
      <c r="C38" s="736"/>
      <c r="D38" s="736"/>
      <c r="E38" s="1153"/>
      <c r="F38" s="1153"/>
      <c r="G38" s="1153"/>
      <c r="H38" s="1153"/>
    </row>
    <row r="39" spans="2:8" ht="20.1" customHeight="1">
      <c r="B39" s="1151" t="s">
        <v>1042</v>
      </c>
      <c r="C39" s="1151" t="s">
        <v>1041</v>
      </c>
      <c r="D39" s="1150" t="s">
        <v>1040</v>
      </c>
      <c r="E39" s="1149">
        <v>11</v>
      </c>
      <c r="F39" s="1148"/>
      <c r="G39" s="1148"/>
      <c r="H39" s="1147" t="s">
        <v>1021</v>
      </c>
    </row>
    <row r="40" spans="2:8" ht="20.1" customHeight="1">
      <c r="B40" s="346" t="s">
        <v>1039</v>
      </c>
      <c r="C40" s="736"/>
      <c r="D40" s="736"/>
      <c r="E40" s="1153"/>
      <c r="F40" s="1153"/>
      <c r="G40" s="1153"/>
      <c r="H40" s="1153"/>
    </row>
    <row r="41" spans="2:8" ht="20.1" customHeight="1">
      <c r="B41" s="1151" t="s">
        <v>1038</v>
      </c>
      <c r="C41" s="1151" t="s">
        <v>1037</v>
      </c>
      <c r="D41" s="1150" t="s">
        <v>1036</v>
      </c>
      <c r="E41" s="1149">
        <v>9.67</v>
      </c>
      <c r="F41" s="1148"/>
      <c r="G41" s="1148"/>
      <c r="H41" s="1147" t="s">
        <v>1021</v>
      </c>
    </row>
    <row r="42" spans="2:8" ht="20.1" customHeight="1">
      <c r="B42" s="1146" t="s">
        <v>759</v>
      </c>
      <c r="C42" s="1146"/>
      <c r="D42" s="1152"/>
      <c r="E42" s="1143"/>
      <c r="F42" s="1143"/>
      <c r="G42" s="1143"/>
      <c r="H42" s="1142"/>
    </row>
    <row r="43" spans="2:8" ht="20.1" customHeight="1">
      <c r="B43" s="1151" t="s">
        <v>1035</v>
      </c>
      <c r="C43" s="1151" t="s">
        <v>1034</v>
      </c>
      <c r="D43" s="1150" t="s">
        <v>1033</v>
      </c>
      <c r="E43" s="1149">
        <v>31.24</v>
      </c>
      <c r="F43" s="1148" t="s">
        <v>1021</v>
      </c>
      <c r="G43" s="1148"/>
      <c r="H43" s="1147" t="s">
        <v>1021</v>
      </c>
    </row>
    <row r="44" spans="2:8" ht="20.1" customHeight="1">
      <c r="B44" s="1146" t="s">
        <v>345</v>
      </c>
      <c r="C44" s="1145"/>
      <c r="D44" s="1144"/>
      <c r="E44" s="1143"/>
      <c r="F44" s="1143"/>
      <c r="G44" s="1143"/>
      <c r="H44" s="1142"/>
    </row>
    <row r="45" spans="2:8" ht="20.1" customHeight="1">
      <c r="B45" s="1141" t="s">
        <v>1032</v>
      </c>
      <c r="C45" s="1141" t="s">
        <v>1028</v>
      </c>
      <c r="D45" s="714" t="s">
        <v>1031</v>
      </c>
      <c r="E45" s="1140" t="s">
        <v>1030</v>
      </c>
      <c r="F45" s="1139"/>
      <c r="G45" s="1139" t="s">
        <v>1021</v>
      </c>
      <c r="H45" s="1139"/>
    </row>
    <row r="46" spans="2:8" ht="20.1" customHeight="1">
      <c r="B46" s="1141" t="s">
        <v>1029</v>
      </c>
      <c r="C46" s="1141" t="s">
        <v>1028</v>
      </c>
      <c r="D46" s="714" t="s">
        <v>1027</v>
      </c>
      <c r="E46" s="1140" t="s">
        <v>1026</v>
      </c>
      <c r="F46" s="1139"/>
      <c r="G46" s="1139"/>
      <c r="H46" s="1139" t="s">
        <v>1021</v>
      </c>
    </row>
    <row r="47" spans="2:8" ht="20.1" customHeight="1">
      <c r="B47" s="1138" t="s">
        <v>1025</v>
      </c>
      <c r="C47" s="1138" t="s">
        <v>1024</v>
      </c>
      <c r="D47" s="1137" t="s">
        <v>1023</v>
      </c>
      <c r="E47" s="1136" t="s">
        <v>1022</v>
      </c>
      <c r="F47" s="1135"/>
      <c r="G47" s="1135"/>
      <c r="H47" s="1135" t="s">
        <v>1021</v>
      </c>
    </row>
    <row r="49" spans="2:8" ht="20.1" customHeight="1">
      <c r="B49" s="1396" t="s">
        <v>1020</v>
      </c>
      <c r="C49" s="1396"/>
      <c r="D49" s="1396"/>
      <c r="E49" s="1396"/>
      <c r="F49" s="1396"/>
      <c r="G49" s="1396"/>
      <c r="H49" s="1396"/>
    </row>
  </sheetData>
  <mergeCells count="2">
    <mergeCell ref="B2:H2"/>
    <mergeCell ref="B49:H49"/>
  </mergeCells>
  <printOptions/>
  <pageMargins left="0.75" right="0.75" top="1" bottom="1" header="0.5" footer="0.5"/>
  <pageSetup horizontalDpi="600" verticalDpi="600" orientation="portrait" paperSize="9" scale="55"/>
  <drawing r:id="rId1"/>
</worksheet>
</file>

<file path=xl/worksheets/sheet61.xml><?xml version="1.0" encoding="utf-8"?>
<worksheet xmlns="http://schemas.openxmlformats.org/spreadsheetml/2006/main" xmlns:r="http://schemas.openxmlformats.org/officeDocument/2006/relationships">
  <sheetPr>
    <tabColor rgb="FF542C73"/>
  </sheetPr>
  <dimension ref="B2:M28"/>
  <sheetViews>
    <sheetView showGridLines="0" zoomScale="90" zoomScaleNormal="90" zoomScalePageLayoutView="90" workbookViewId="0" topLeftCell="A13">
      <selection activeCell="B2" sqref="B2:M2"/>
    </sheetView>
  </sheetViews>
  <sheetFormatPr defaultColWidth="10.875" defaultRowHeight="19.5" customHeight="1"/>
  <cols>
    <col min="1" max="1" width="5.50390625" style="9" customWidth="1"/>
    <col min="2" max="2" width="39.375" style="9" customWidth="1"/>
    <col min="3" max="16384" width="10.875" style="9" customWidth="1"/>
  </cols>
  <sheetData>
    <row r="2" spans="2:13" ht="20.1" customHeight="1">
      <c r="B2" s="1392" t="s">
        <v>1125</v>
      </c>
      <c r="C2" s="1392"/>
      <c r="D2" s="1392"/>
      <c r="E2" s="1392"/>
      <c r="F2" s="1392"/>
      <c r="G2" s="1392"/>
      <c r="H2" s="1392"/>
      <c r="I2" s="1392"/>
      <c r="J2" s="1392"/>
      <c r="K2" s="1392"/>
      <c r="L2" s="1392"/>
      <c r="M2" s="1392"/>
    </row>
    <row r="4" spans="2:13" ht="20.1" customHeight="1">
      <c r="B4" s="965" t="s">
        <v>1124</v>
      </c>
      <c r="C4" s="790">
        <v>2013</v>
      </c>
      <c r="D4" s="790">
        <v>2012</v>
      </c>
      <c r="E4" s="790">
        <v>2011</v>
      </c>
      <c r="F4" s="790">
        <v>2010</v>
      </c>
      <c r="G4" s="790">
        <v>2009</v>
      </c>
      <c r="H4" s="790">
        <v>2008</v>
      </c>
      <c r="I4" s="790">
        <v>2007</v>
      </c>
      <c r="J4" s="790">
        <v>2006</v>
      </c>
      <c r="K4" s="790">
        <v>2005</v>
      </c>
      <c r="L4" s="790">
        <v>2004</v>
      </c>
      <c r="M4" s="790">
        <v>2003</v>
      </c>
    </row>
    <row r="5" spans="2:13" ht="20.1" customHeight="1">
      <c r="B5" s="886" t="s">
        <v>349</v>
      </c>
      <c r="C5" s="784">
        <v>37</v>
      </c>
      <c r="D5" s="783">
        <v>53</v>
      </c>
      <c r="E5" s="782">
        <v>61</v>
      </c>
      <c r="F5" s="782">
        <v>74</v>
      </c>
      <c r="G5" s="782">
        <v>78</v>
      </c>
      <c r="H5" s="782">
        <v>81</v>
      </c>
      <c r="I5" s="782">
        <v>91</v>
      </c>
      <c r="J5" s="782">
        <v>102</v>
      </c>
      <c r="K5" s="782">
        <v>94</v>
      </c>
      <c r="L5" s="782">
        <v>115</v>
      </c>
      <c r="M5" s="782">
        <v>130</v>
      </c>
    </row>
    <row r="6" spans="2:13" ht="20.1" customHeight="1">
      <c r="B6" s="886" t="s">
        <v>717</v>
      </c>
      <c r="C6" s="520">
        <v>395</v>
      </c>
      <c r="D6" s="513">
        <v>379</v>
      </c>
      <c r="E6" s="489">
        <v>526</v>
      </c>
      <c r="F6" s="489">
        <v>676</v>
      </c>
      <c r="G6" s="489">
        <v>680</v>
      </c>
      <c r="H6" s="489">
        <v>627</v>
      </c>
      <c r="I6" s="489">
        <v>759</v>
      </c>
      <c r="J6" s="489">
        <v>829</v>
      </c>
      <c r="K6" s="489">
        <v>889</v>
      </c>
      <c r="L6" s="489">
        <v>935</v>
      </c>
      <c r="M6" s="489">
        <v>1062</v>
      </c>
    </row>
    <row r="7" spans="2:13" ht="20.1" customHeight="1">
      <c r="B7" s="886" t="s">
        <v>718</v>
      </c>
      <c r="C7" s="520">
        <v>463</v>
      </c>
      <c r="D7" s="513">
        <v>491</v>
      </c>
      <c r="E7" s="489">
        <v>481</v>
      </c>
      <c r="F7" s="489">
        <v>530</v>
      </c>
      <c r="G7" s="489">
        <v>618</v>
      </c>
      <c r="H7" s="489">
        <v>609</v>
      </c>
      <c r="I7" s="489">
        <v>651</v>
      </c>
      <c r="J7" s="489">
        <v>662</v>
      </c>
      <c r="K7" s="489">
        <v>679</v>
      </c>
      <c r="L7" s="489">
        <v>696</v>
      </c>
      <c r="M7" s="489">
        <v>666</v>
      </c>
    </row>
    <row r="8" spans="2:13" ht="20.1" customHeight="1">
      <c r="B8" s="886" t="s">
        <v>1084</v>
      </c>
      <c r="C8" s="520">
        <v>186</v>
      </c>
      <c r="D8" s="513">
        <v>176</v>
      </c>
      <c r="E8" s="489">
        <v>204</v>
      </c>
      <c r="F8" s="489">
        <v>225</v>
      </c>
      <c r="G8" s="489">
        <v>247</v>
      </c>
      <c r="H8" s="489">
        <v>238</v>
      </c>
      <c r="I8" s="489">
        <v>248</v>
      </c>
      <c r="J8" s="489">
        <v>241</v>
      </c>
      <c r="K8" s="489">
        <v>278</v>
      </c>
      <c r="L8" s="489">
        <v>323</v>
      </c>
      <c r="M8" s="489">
        <v>322</v>
      </c>
    </row>
    <row r="9" spans="2:13" ht="20.1" customHeight="1">
      <c r="B9" s="886" t="s">
        <v>346</v>
      </c>
      <c r="C9" s="520">
        <v>56</v>
      </c>
      <c r="D9" s="513">
        <v>112</v>
      </c>
      <c r="E9" s="489">
        <v>64</v>
      </c>
      <c r="F9" s="489">
        <v>54</v>
      </c>
      <c r="G9" s="489">
        <v>38</v>
      </c>
      <c r="H9" s="489">
        <v>41</v>
      </c>
      <c r="I9" s="489">
        <v>64</v>
      </c>
      <c r="J9" s="489">
        <v>54</v>
      </c>
      <c r="K9" s="489">
        <v>52</v>
      </c>
      <c r="L9" s="489">
        <v>44</v>
      </c>
      <c r="M9" s="489">
        <v>49</v>
      </c>
    </row>
    <row r="10" spans="2:13" ht="20.1" customHeight="1">
      <c r="B10" s="844" t="s">
        <v>721</v>
      </c>
      <c r="C10" s="520">
        <v>81</v>
      </c>
      <c r="D10" s="513">
        <v>64</v>
      </c>
      <c r="E10" s="489">
        <v>56</v>
      </c>
      <c r="F10" s="489">
        <v>52</v>
      </c>
      <c r="G10" s="489">
        <v>50</v>
      </c>
      <c r="H10" s="489">
        <v>73</v>
      </c>
      <c r="I10" s="489">
        <v>42</v>
      </c>
      <c r="J10" s="489" t="s">
        <v>199</v>
      </c>
      <c r="K10" s="489" t="s">
        <v>199</v>
      </c>
      <c r="L10" s="489" t="s">
        <v>199</v>
      </c>
      <c r="M10" s="489" t="s">
        <v>199</v>
      </c>
    </row>
    <row r="11" spans="2:13" ht="20.1" customHeight="1">
      <c r="B11" s="886" t="s">
        <v>727</v>
      </c>
      <c r="C11" s="520">
        <v>58</v>
      </c>
      <c r="D11" s="513">
        <v>54</v>
      </c>
      <c r="E11" s="489">
        <v>56</v>
      </c>
      <c r="F11" s="489">
        <v>59</v>
      </c>
      <c r="G11" s="489">
        <v>49</v>
      </c>
      <c r="H11" s="489">
        <v>60</v>
      </c>
      <c r="I11" s="489">
        <v>59</v>
      </c>
      <c r="J11" s="489">
        <v>64</v>
      </c>
      <c r="K11" s="489">
        <v>54</v>
      </c>
      <c r="L11" s="489">
        <v>56</v>
      </c>
      <c r="M11" s="489">
        <v>60</v>
      </c>
    </row>
    <row r="12" spans="2:13" ht="20.1" customHeight="1">
      <c r="B12" s="886" t="s">
        <v>704</v>
      </c>
      <c r="C12" s="520">
        <v>154</v>
      </c>
      <c r="D12" s="513">
        <v>178</v>
      </c>
      <c r="E12" s="489">
        <v>217</v>
      </c>
      <c r="F12" s="489">
        <v>258</v>
      </c>
      <c r="G12" s="489">
        <v>279</v>
      </c>
      <c r="H12" s="489">
        <v>243</v>
      </c>
      <c r="I12" s="489">
        <v>61</v>
      </c>
      <c r="J12" s="489" t="s">
        <v>199</v>
      </c>
      <c r="K12" s="489" t="s">
        <v>199</v>
      </c>
      <c r="L12" s="489" t="s">
        <v>199</v>
      </c>
      <c r="M12" s="489" t="s">
        <v>199</v>
      </c>
    </row>
    <row r="13" spans="2:13" ht="20.1" customHeight="1">
      <c r="B13" s="886" t="s">
        <v>713</v>
      </c>
      <c r="C13" s="520" t="s">
        <v>199</v>
      </c>
      <c r="D13" s="513" t="s">
        <v>199</v>
      </c>
      <c r="E13" s="489">
        <v>215</v>
      </c>
      <c r="F13" s="489">
        <v>128</v>
      </c>
      <c r="G13" s="489">
        <v>31</v>
      </c>
      <c r="H13" s="489" t="s">
        <v>199</v>
      </c>
      <c r="I13" s="489" t="s">
        <v>199</v>
      </c>
      <c r="J13" s="489" t="s">
        <v>199</v>
      </c>
      <c r="K13" s="489">
        <v>18</v>
      </c>
      <c r="L13" s="489">
        <v>33</v>
      </c>
      <c r="M13" s="489">
        <v>36</v>
      </c>
    </row>
    <row r="14" spans="2:13" ht="20.1" customHeight="1">
      <c r="B14" s="886" t="s">
        <v>726</v>
      </c>
      <c r="C14" s="520">
        <v>45</v>
      </c>
      <c r="D14" s="513">
        <v>7</v>
      </c>
      <c r="E14" s="489" t="s">
        <v>199</v>
      </c>
      <c r="F14" s="489" t="s">
        <v>199</v>
      </c>
      <c r="G14" s="489" t="s">
        <v>199</v>
      </c>
      <c r="H14" s="489" t="s">
        <v>199</v>
      </c>
      <c r="I14" s="489" t="s">
        <v>199</v>
      </c>
      <c r="J14" s="489" t="s">
        <v>199</v>
      </c>
      <c r="K14" s="489" t="s">
        <v>199</v>
      </c>
      <c r="L14" s="489" t="s">
        <v>199</v>
      </c>
      <c r="M14" s="489" t="s">
        <v>199</v>
      </c>
    </row>
    <row r="15" spans="2:13" ht="20.1" customHeight="1">
      <c r="B15" s="886" t="s">
        <v>1123</v>
      </c>
      <c r="C15" s="520">
        <v>92</v>
      </c>
      <c r="D15" s="513">
        <v>123</v>
      </c>
      <c r="E15" s="489">
        <v>115</v>
      </c>
      <c r="F15" s="489">
        <v>109</v>
      </c>
      <c r="G15" s="489">
        <v>119</v>
      </c>
      <c r="H15" s="489">
        <v>102</v>
      </c>
      <c r="I15" s="489">
        <v>97</v>
      </c>
      <c r="J15" s="489">
        <v>94</v>
      </c>
      <c r="K15" s="489">
        <v>98</v>
      </c>
      <c r="L15" s="489">
        <v>91</v>
      </c>
      <c r="M15" s="489">
        <v>80</v>
      </c>
    </row>
    <row r="16" spans="2:13" ht="20.1" customHeight="1">
      <c r="B16" s="886" t="s">
        <v>724</v>
      </c>
      <c r="C16" s="520">
        <v>126</v>
      </c>
      <c r="D16" s="513">
        <v>125</v>
      </c>
      <c r="E16" s="489">
        <v>118</v>
      </c>
      <c r="F16" s="489">
        <v>113</v>
      </c>
      <c r="G16" s="489">
        <v>103</v>
      </c>
      <c r="H16" s="489">
        <v>117</v>
      </c>
      <c r="I16" s="489">
        <v>136</v>
      </c>
      <c r="J16" s="489">
        <v>121</v>
      </c>
      <c r="K16" s="489">
        <v>109</v>
      </c>
      <c r="L16" s="489">
        <v>110</v>
      </c>
      <c r="M16" s="489">
        <v>129</v>
      </c>
    </row>
    <row r="17" spans="2:13" ht="20.1" customHeight="1">
      <c r="B17" s="886" t="s">
        <v>723</v>
      </c>
      <c r="C17" s="520">
        <v>296</v>
      </c>
      <c r="D17" s="513">
        <v>257</v>
      </c>
      <c r="E17" s="489">
        <v>197</v>
      </c>
      <c r="F17" s="489">
        <v>195</v>
      </c>
      <c r="G17" s="489">
        <v>172</v>
      </c>
      <c r="H17" s="489">
        <v>196</v>
      </c>
      <c r="I17" s="489">
        <v>202</v>
      </c>
      <c r="J17" s="489">
        <v>199</v>
      </c>
      <c r="K17" s="489">
        <v>194</v>
      </c>
      <c r="L17" s="489">
        <v>194</v>
      </c>
      <c r="M17" s="489">
        <v>167</v>
      </c>
    </row>
    <row r="18" spans="2:13" ht="20.1" customHeight="1">
      <c r="B18" s="886" t="s">
        <v>734</v>
      </c>
      <c r="C18" s="520">
        <v>252</v>
      </c>
      <c r="D18" s="513">
        <v>239</v>
      </c>
      <c r="E18" s="489">
        <v>222</v>
      </c>
      <c r="F18" s="489">
        <v>192</v>
      </c>
      <c r="G18" s="489">
        <v>18</v>
      </c>
      <c r="H18" s="489">
        <v>13</v>
      </c>
      <c r="I18" s="489">
        <v>28</v>
      </c>
      <c r="J18" s="489">
        <v>44</v>
      </c>
      <c r="K18" s="489">
        <v>171</v>
      </c>
      <c r="L18" s="489">
        <v>236</v>
      </c>
      <c r="M18" s="489">
        <v>288</v>
      </c>
    </row>
    <row r="19" spans="2:13" ht="20.1" customHeight="1">
      <c r="B19" s="886" t="s">
        <v>732</v>
      </c>
      <c r="C19" s="520">
        <v>347</v>
      </c>
      <c r="D19" s="513">
        <v>375</v>
      </c>
      <c r="E19" s="489">
        <v>376</v>
      </c>
      <c r="F19" s="489">
        <v>360</v>
      </c>
      <c r="G19" s="489">
        <v>347</v>
      </c>
      <c r="H19" s="489">
        <v>349</v>
      </c>
      <c r="I19" s="489">
        <v>351</v>
      </c>
      <c r="J19" s="489">
        <v>335</v>
      </c>
      <c r="K19" s="489">
        <v>319</v>
      </c>
      <c r="L19" s="489">
        <v>282</v>
      </c>
      <c r="M19" s="489">
        <v>264</v>
      </c>
    </row>
    <row r="20" spans="2:13" ht="20.1" customHeight="1">
      <c r="B20" s="886" t="s">
        <v>708</v>
      </c>
      <c r="C20" s="520" t="s">
        <v>199</v>
      </c>
      <c r="D20" s="513">
        <v>14</v>
      </c>
      <c r="E20" s="489">
        <v>18</v>
      </c>
      <c r="F20" s="489">
        <v>24</v>
      </c>
      <c r="G20" s="489">
        <v>29</v>
      </c>
      <c r="H20" s="489">
        <v>30</v>
      </c>
      <c r="I20" s="489">
        <v>30</v>
      </c>
      <c r="J20" s="489">
        <v>25</v>
      </c>
      <c r="K20" s="489">
        <v>21</v>
      </c>
      <c r="L20" s="489">
        <v>14</v>
      </c>
      <c r="M20" s="489">
        <v>8</v>
      </c>
    </row>
    <row r="21" spans="2:13" ht="20.1" customHeight="1">
      <c r="B21" s="886" t="s">
        <v>731</v>
      </c>
      <c r="C21" s="520">
        <v>127</v>
      </c>
      <c r="D21" s="513">
        <v>124</v>
      </c>
      <c r="E21" s="489">
        <v>118</v>
      </c>
      <c r="F21" s="489">
        <v>95</v>
      </c>
      <c r="G21" s="489">
        <v>89</v>
      </c>
      <c r="H21" s="489">
        <v>128</v>
      </c>
      <c r="I21" s="489">
        <v>109</v>
      </c>
      <c r="J21" s="489">
        <v>94</v>
      </c>
      <c r="K21" s="489">
        <v>99</v>
      </c>
      <c r="L21" s="489">
        <v>83</v>
      </c>
      <c r="M21" s="489">
        <v>49</v>
      </c>
    </row>
    <row r="22" spans="2:13" ht="20.1" customHeight="1">
      <c r="B22" s="886" t="s">
        <v>707</v>
      </c>
      <c r="C22" s="520">
        <v>73</v>
      </c>
      <c r="D22" s="513">
        <v>64</v>
      </c>
      <c r="E22" s="489">
        <v>52</v>
      </c>
      <c r="F22" s="489">
        <v>52</v>
      </c>
      <c r="G22" s="489">
        <v>56</v>
      </c>
      <c r="H22" s="489">
        <v>56</v>
      </c>
      <c r="I22" s="489">
        <v>65</v>
      </c>
      <c r="J22" s="489">
        <v>67</v>
      </c>
      <c r="K22" s="489">
        <v>94</v>
      </c>
      <c r="L22" s="489">
        <v>44</v>
      </c>
      <c r="M22" s="489" t="s">
        <v>199</v>
      </c>
    </row>
    <row r="23" spans="2:13" ht="20.1" customHeight="1">
      <c r="B23" s="886" t="s">
        <v>728</v>
      </c>
      <c r="C23" s="520">
        <v>23</v>
      </c>
      <c r="D23" s="513">
        <v>29</v>
      </c>
      <c r="E23" s="489">
        <v>21</v>
      </c>
      <c r="F23" s="489">
        <v>6</v>
      </c>
      <c r="G23" s="489" t="s">
        <v>199</v>
      </c>
      <c r="H23" s="489" t="s">
        <v>199</v>
      </c>
      <c r="I23" s="489" t="s">
        <v>199</v>
      </c>
      <c r="J23" s="489" t="s">
        <v>199</v>
      </c>
      <c r="K23" s="489" t="s">
        <v>199</v>
      </c>
      <c r="L23" s="489" t="s">
        <v>199</v>
      </c>
      <c r="M23" s="489" t="s">
        <v>199</v>
      </c>
    </row>
    <row r="24" spans="2:13" ht="20.1" customHeight="1">
      <c r="B24" s="1181" t="s">
        <v>730</v>
      </c>
      <c r="C24" s="519">
        <v>51</v>
      </c>
      <c r="D24" s="611">
        <v>67</v>
      </c>
      <c r="E24" s="486">
        <v>47</v>
      </c>
      <c r="F24" s="486" t="s">
        <v>199</v>
      </c>
      <c r="G24" s="486" t="s">
        <v>199</v>
      </c>
      <c r="H24" s="486" t="s">
        <v>199</v>
      </c>
      <c r="I24" s="486" t="s">
        <v>199</v>
      </c>
      <c r="J24" s="486" t="s">
        <v>199</v>
      </c>
      <c r="K24" s="486" t="s">
        <v>199</v>
      </c>
      <c r="L24" s="486" t="s">
        <v>199</v>
      </c>
      <c r="M24" s="486" t="s">
        <v>199</v>
      </c>
    </row>
    <row r="25" spans="2:13" ht="20.1" customHeight="1">
      <c r="B25" s="1180" t="s">
        <v>344</v>
      </c>
      <c r="C25" s="1132">
        <v>2862</v>
      </c>
      <c r="D25" s="1132">
        <v>2931</v>
      </c>
      <c r="E25" s="1179">
        <v>3164</v>
      </c>
      <c r="F25" s="1179">
        <v>3202</v>
      </c>
      <c r="G25" s="1179">
        <v>3003</v>
      </c>
      <c r="H25" s="1179">
        <v>2963</v>
      </c>
      <c r="I25" s="1179">
        <v>2994</v>
      </c>
      <c r="J25" s="1179">
        <v>2931</v>
      </c>
      <c r="K25" s="1179">
        <v>3168</v>
      </c>
      <c r="L25" s="1179">
        <v>3256</v>
      </c>
      <c r="M25" s="1179">
        <v>3310</v>
      </c>
    </row>
    <row r="27" spans="2:13" ht="14.1" customHeight="1">
      <c r="B27" s="1396" t="s">
        <v>1122</v>
      </c>
      <c r="C27" s="1396"/>
      <c r="D27" s="1396"/>
      <c r="E27" s="1396"/>
      <c r="F27" s="1396"/>
      <c r="G27" s="1396"/>
      <c r="H27" s="1396"/>
      <c r="I27" s="1396"/>
      <c r="J27" s="1396"/>
      <c r="K27" s="1396"/>
      <c r="L27" s="1396"/>
      <c r="M27" s="1396"/>
    </row>
    <row r="28" spans="2:13" ht="20.1" customHeight="1">
      <c r="B28" s="1396" t="s">
        <v>1121</v>
      </c>
      <c r="C28" s="1396"/>
      <c r="D28" s="1396"/>
      <c r="E28" s="1396"/>
      <c r="F28" s="1396"/>
      <c r="G28" s="1396"/>
      <c r="H28" s="1396"/>
      <c r="I28" s="1396"/>
      <c r="J28" s="1396"/>
      <c r="K28" s="1396"/>
      <c r="L28" s="1396"/>
      <c r="M28" s="1396"/>
    </row>
  </sheetData>
  <mergeCells count="3">
    <mergeCell ref="B2:M2"/>
    <mergeCell ref="B27:M27"/>
    <mergeCell ref="B28:M28"/>
  </mergeCells>
  <printOptions/>
  <pageMargins left="0.7480314960629921" right="0.7480314960629921" top="0.984251968503937" bottom="0.984251968503937" header="0.5118110236220472" footer="0.5118110236220472"/>
  <pageSetup horizontalDpi="600" verticalDpi="600" orientation="landscape" paperSize="9" scale="72"/>
  <drawing r:id="rId1"/>
</worksheet>
</file>

<file path=xl/worksheets/sheet62.xml><?xml version="1.0" encoding="utf-8"?>
<worksheet xmlns="http://schemas.openxmlformats.org/spreadsheetml/2006/main" xmlns:r="http://schemas.openxmlformats.org/officeDocument/2006/relationships">
  <sheetPr>
    <tabColor rgb="FF542C73"/>
  </sheetPr>
  <dimension ref="B2:G22"/>
  <sheetViews>
    <sheetView showGridLines="0" workbookViewId="0" topLeftCell="A1">
      <selection activeCell="B2" sqref="B2:F2"/>
    </sheetView>
  </sheetViews>
  <sheetFormatPr defaultColWidth="10.875" defaultRowHeight="19.5" customHeight="1"/>
  <cols>
    <col min="1" max="1" width="5.50390625" style="9" customWidth="1"/>
    <col min="2" max="2" width="39.375" style="9" customWidth="1"/>
    <col min="3" max="5" width="10.875" style="9" customWidth="1"/>
    <col min="6" max="16384" width="10.875" style="9" customWidth="1"/>
  </cols>
  <sheetData>
    <row r="2" spans="2:7" ht="20.1" customHeight="1">
      <c r="B2" s="1392" t="str">
        <f>UPPER("Power generation facilities")</f>
        <v>POWER GENERATION FACILITIES</v>
      </c>
      <c r="C2" s="1392"/>
      <c r="D2" s="1392"/>
      <c r="E2" s="1392"/>
      <c r="F2" s="1392"/>
      <c r="G2" s="789"/>
    </row>
    <row r="4" spans="2:6" ht="20.1" customHeight="1">
      <c r="B4" s="1000"/>
      <c r="C4" s="1195" t="s">
        <v>1145</v>
      </c>
      <c r="D4" s="1194" t="s">
        <v>1144</v>
      </c>
      <c r="E4" s="1193" t="s">
        <v>1143</v>
      </c>
      <c r="F4" s="1000" t="s">
        <v>1142</v>
      </c>
    </row>
    <row r="5" spans="2:7" ht="20.1" customHeight="1">
      <c r="B5" s="351" t="s">
        <v>1141</v>
      </c>
      <c r="C5" s="1191"/>
      <c r="D5" s="615"/>
      <c r="E5" s="672"/>
      <c r="F5" s="1191"/>
      <c r="G5" s="525"/>
    </row>
    <row r="6" spans="2:7" ht="20.1" customHeight="1">
      <c r="B6" s="1190" t="s">
        <v>1140</v>
      </c>
      <c r="C6" s="1189" t="s">
        <v>1133</v>
      </c>
      <c r="D6" s="607">
        <v>0.2</v>
      </c>
      <c r="E6" s="921" t="s">
        <v>1139</v>
      </c>
      <c r="F6" s="1188" t="s">
        <v>950</v>
      </c>
      <c r="G6" s="525"/>
    </row>
    <row r="7" spans="2:7" ht="20.1" customHeight="1">
      <c r="B7" s="346" t="s">
        <v>737</v>
      </c>
      <c r="C7" s="1186"/>
      <c r="D7" s="1187"/>
      <c r="E7" s="752"/>
      <c r="F7" s="1186"/>
      <c r="G7" s="525"/>
    </row>
    <row r="8" spans="2:7" ht="20.1" customHeight="1">
      <c r="B8" s="844" t="s">
        <v>1138</v>
      </c>
      <c r="C8" s="1192" t="s">
        <v>1133</v>
      </c>
      <c r="D8" s="614">
        <v>0.1</v>
      </c>
      <c r="E8" s="548" t="s">
        <v>1137</v>
      </c>
      <c r="F8" s="1191" t="s">
        <v>950</v>
      </c>
      <c r="G8" s="525"/>
    </row>
    <row r="9" spans="2:7" ht="20.1" customHeight="1">
      <c r="B9" s="1190" t="s">
        <v>1136</v>
      </c>
      <c r="C9" s="1189" t="s">
        <v>1128</v>
      </c>
      <c r="D9" s="607">
        <v>0.4</v>
      </c>
      <c r="E9" s="921" t="s">
        <v>1135</v>
      </c>
      <c r="F9" s="1188" t="s">
        <v>950</v>
      </c>
      <c r="G9" s="525"/>
    </row>
    <row r="10" spans="2:7" ht="20.1" customHeight="1">
      <c r="B10" s="346" t="s">
        <v>723</v>
      </c>
      <c r="C10" s="1186"/>
      <c r="D10" s="1187" t="s">
        <v>1130</v>
      </c>
      <c r="E10" s="752" t="s">
        <v>1130</v>
      </c>
      <c r="F10" s="1186" t="s">
        <v>1130</v>
      </c>
      <c r="G10" s="525"/>
    </row>
    <row r="11" spans="2:7" ht="20.1" customHeight="1">
      <c r="B11" s="851" t="s">
        <v>1134</v>
      </c>
      <c r="C11" s="1189" t="s">
        <v>1133</v>
      </c>
      <c r="D11" s="607">
        <v>0.28</v>
      </c>
      <c r="E11" s="921" t="s">
        <v>1132</v>
      </c>
      <c r="F11" s="1188" t="s">
        <v>950</v>
      </c>
      <c r="G11" s="525"/>
    </row>
    <row r="12" spans="2:7" ht="20.1" customHeight="1">
      <c r="B12" s="346" t="s">
        <v>1131</v>
      </c>
      <c r="C12" s="1186"/>
      <c r="D12" s="1187" t="s">
        <v>1130</v>
      </c>
      <c r="E12" s="752" t="s">
        <v>1130</v>
      </c>
      <c r="F12" s="1186" t="s">
        <v>1130</v>
      </c>
      <c r="G12" s="525"/>
    </row>
    <row r="13" spans="2:7" ht="20.1" customHeight="1">
      <c r="B13" s="834" t="s">
        <v>1129</v>
      </c>
      <c r="C13" s="1185" t="s">
        <v>1128</v>
      </c>
      <c r="D13" s="1184">
        <v>0.0835</v>
      </c>
      <c r="E13" s="1183" t="s">
        <v>1127</v>
      </c>
      <c r="F13" s="1182" t="s">
        <v>950</v>
      </c>
      <c r="G13" s="525"/>
    </row>
    <row r="15" spans="2:6" ht="20.1" customHeight="1">
      <c r="B15" s="1396" t="s">
        <v>1126</v>
      </c>
      <c r="C15" s="1396"/>
      <c r="D15" s="1396"/>
      <c r="E15" s="1396"/>
      <c r="F15" s="1396"/>
    </row>
    <row r="22" ht="20.1" customHeight="1">
      <c r="G22" s="9" t="s">
        <v>269</v>
      </c>
    </row>
  </sheetData>
  <mergeCells count="2">
    <mergeCell ref="B2:F2"/>
    <mergeCell ref="B15:F15"/>
  </mergeCells>
  <printOptions/>
  <pageMargins left="0.75" right="0.75" top="1" bottom="1" header="0.5" footer="0.5"/>
  <pageSetup horizontalDpi="600" verticalDpi="600" orientation="portrait" paperSize="9" scale="72"/>
  <drawing r:id="rId1"/>
</worksheet>
</file>

<file path=xl/worksheets/sheet63.xml><?xml version="1.0" encoding="utf-8"?>
<worksheet xmlns="http://schemas.openxmlformats.org/spreadsheetml/2006/main" xmlns:r="http://schemas.openxmlformats.org/officeDocument/2006/relationships">
  <sheetPr>
    <tabColor rgb="FF00976D"/>
    <pageSetUpPr fitToPage="1"/>
  </sheetPr>
  <dimension ref="B2:F14"/>
  <sheetViews>
    <sheetView showGridLines="0" workbookViewId="0" topLeftCell="A1"/>
  </sheetViews>
  <sheetFormatPr defaultColWidth="10.875" defaultRowHeight="19.5" customHeight="1"/>
  <cols>
    <col min="1" max="1" width="5.50390625" style="9" customWidth="1"/>
    <col min="2" max="2" width="39.375" style="9" customWidth="1"/>
    <col min="3" max="11" width="10.875" style="9" customWidth="1"/>
    <col min="12" max="16384" width="10.875" style="9" customWidth="1"/>
  </cols>
  <sheetData>
    <row r="2" spans="2:5" ht="20.1" customHeight="1">
      <c r="B2" s="1392" t="str">
        <f>UPPER("Financial highlights")</f>
        <v>FINANCIAL HIGHLIGHTS</v>
      </c>
      <c r="C2" s="1392"/>
      <c r="D2" s="1392"/>
      <c r="E2" s="1392"/>
    </row>
    <row r="3" ht="20.1" customHeight="1">
      <c r="B3" s="789"/>
    </row>
    <row r="4" spans="2:6" ht="20.1" customHeight="1">
      <c r="B4" s="1206" t="s">
        <v>196</v>
      </c>
      <c r="C4" s="1205">
        <v>2013</v>
      </c>
      <c r="D4" s="1204">
        <v>2012</v>
      </c>
      <c r="E4" s="1204">
        <v>2011</v>
      </c>
      <c r="F4" s="1204">
        <v>2010</v>
      </c>
    </row>
    <row r="5" spans="2:6" ht="20.1" customHeight="1">
      <c r="B5" s="150" t="s">
        <v>650</v>
      </c>
      <c r="C5" s="1203">
        <v>1329</v>
      </c>
      <c r="D5" s="1202">
        <v>1455</v>
      </c>
      <c r="E5" s="1201">
        <v>609</v>
      </c>
      <c r="F5" s="470">
        <v>793</v>
      </c>
    </row>
    <row r="6" spans="2:6" ht="20.1" customHeight="1">
      <c r="B6" s="150" t="s">
        <v>649</v>
      </c>
      <c r="C6" s="520">
        <v>1404</v>
      </c>
      <c r="D6" s="513">
        <v>1376</v>
      </c>
      <c r="E6" s="455">
        <v>842</v>
      </c>
      <c r="F6" s="470">
        <v>1012</v>
      </c>
    </row>
    <row r="7" spans="2:6" ht="20.1" customHeight="1">
      <c r="B7" s="150" t="s">
        <v>1149</v>
      </c>
      <c r="C7" s="520">
        <v>440</v>
      </c>
      <c r="D7" s="513">
        <v>383</v>
      </c>
      <c r="E7" s="179">
        <v>424</v>
      </c>
      <c r="F7" s="470">
        <v>475</v>
      </c>
    </row>
    <row r="8" spans="2:6" ht="20.1" customHeight="1">
      <c r="B8" s="150" t="s">
        <v>648</v>
      </c>
      <c r="C8" s="520">
        <v>2039</v>
      </c>
      <c r="D8" s="513">
        <v>1944</v>
      </c>
      <c r="E8" s="455">
        <v>1910</v>
      </c>
      <c r="F8" s="470">
        <v>2124</v>
      </c>
    </row>
    <row r="9" spans="2:6" ht="20.1" customHeight="1">
      <c r="B9" s="150" t="s">
        <v>133</v>
      </c>
      <c r="C9" s="520">
        <v>275</v>
      </c>
      <c r="D9" s="513">
        <v>304</v>
      </c>
      <c r="E9" s="455">
        <v>2509</v>
      </c>
      <c r="F9" s="470">
        <v>763</v>
      </c>
    </row>
    <row r="10" spans="2:6" ht="20.1" customHeight="1">
      <c r="B10" s="1200" t="s">
        <v>647</v>
      </c>
      <c r="C10" s="1199">
        <v>3211</v>
      </c>
      <c r="D10" s="1198">
        <v>2127</v>
      </c>
      <c r="E10" s="1197">
        <v>2146</v>
      </c>
      <c r="F10" s="1196">
        <v>1226</v>
      </c>
    </row>
    <row r="12" ht="20.1" customHeight="1">
      <c r="B12" s="14" t="s">
        <v>646</v>
      </c>
    </row>
    <row r="13" spans="2:5" ht="15.75">
      <c r="B13" s="1396" t="s">
        <v>1148</v>
      </c>
      <c r="C13" s="1396"/>
      <c r="D13" s="1396"/>
      <c r="E13" s="1396"/>
    </row>
    <row r="14" spans="2:5" ht="15.75">
      <c r="B14" s="1396" t="s">
        <v>1147</v>
      </c>
      <c r="C14" s="1396"/>
      <c r="D14" s="1396"/>
      <c r="E14" s="1396"/>
    </row>
  </sheetData>
  <mergeCells count="3">
    <mergeCell ref="B2:E2"/>
    <mergeCell ref="B13:E13"/>
    <mergeCell ref="B14:E14"/>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drawing r:id="rId1"/>
</worksheet>
</file>

<file path=xl/worksheets/sheet64.xml><?xml version="1.0" encoding="utf-8"?>
<worksheet xmlns="http://schemas.openxmlformats.org/spreadsheetml/2006/main" xmlns:r="http://schemas.openxmlformats.org/officeDocument/2006/relationships">
  <sheetPr>
    <tabColor rgb="FF00976D"/>
    <pageSetUpPr fitToPage="1"/>
  </sheetPr>
  <dimension ref="B2:F15"/>
  <sheetViews>
    <sheetView showGridLines="0" workbookViewId="0" topLeftCell="A1"/>
  </sheetViews>
  <sheetFormatPr defaultColWidth="10.875" defaultRowHeight="19.5" customHeight="1"/>
  <cols>
    <col min="1" max="1" width="5.50390625" style="9" customWidth="1"/>
    <col min="2" max="2" width="39.375" style="9" customWidth="1"/>
    <col min="3" max="16384" width="10.875" style="9" customWidth="1"/>
  </cols>
  <sheetData>
    <row r="2" spans="2:5" ht="20.1" customHeight="1">
      <c r="B2" s="1392" t="s">
        <v>175</v>
      </c>
      <c r="C2" s="1392"/>
      <c r="D2" s="1392"/>
      <c r="E2" s="1392"/>
    </row>
    <row r="3" ht="20.1" customHeight="1">
      <c r="B3" s="789"/>
    </row>
    <row r="4" spans="2:6" ht="20.1" customHeight="1">
      <c r="B4" s="1206" t="s">
        <v>190</v>
      </c>
      <c r="C4" s="1205" t="s">
        <v>1153</v>
      </c>
      <c r="D4" s="1204">
        <v>2012</v>
      </c>
      <c r="E4" s="1204">
        <v>2011</v>
      </c>
      <c r="F4" s="1204">
        <v>2010</v>
      </c>
    </row>
    <row r="5" spans="2:6" ht="20.1" customHeight="1">
      <c r="B5" s="150" t="s">
        <v>656</v>
      </c>
      <c r="C5" s="1203">
        <v>1766</v>
      </c>
      <c r="D5" s="470">
        <v>1873</v>
      </c>
      <c r="E5" s="470">
        <v>848</v>
      </c>
      <c r="F5" s="470">
        <v>1051</v>
      </c>
    </row>
    <row r="6" spans="2:6" ht="20.1" customHeight="1">
      <c r="B6" s="150" t="s">
        <v>655</v>
      </c>
      <c r="C6" s="520">
        <v>1857</v>
      </c>
      <c r="D6" s="470">
        <v>1768</v>
      </c>
      <c r="E6" s="470">
        <v>1173</v>
      </c>
      <c r="F6" s="470">
        <v>1342</v>
      </c>
    </row>
    <row r="7" spans="2:6" ht="20.1" customHeight="1">
      <c r="B7" s="150" t="s">
        <v>1149</v>
      </c>
      <c r="C7" s="520">
        <v>584</v>
      </c>
      <c r="D7" s="470">
        <v>492</v>
      </c>
      <c r="E7" s="470">
        <v>590</v>
      </c>
      <c r="F7" s="470">
        <v>630</v>
      </c>
    </row>
    <row r="8" spans="2:6" ht="20.1" customHeight="1">
      <c r="B8" s="150" t="s">
        <v>1152</v>
      </c>
      <c r="C8" s="520">
        <v>2708</v>
      </c>
      <c r="D8" s="470">
        <v>2502</v>
      </c>
      <c r="E8" s="470">
        <v>2659</v>
      </c>
      <c r="F8" s="470">
        <v>2816</v>
      </c>
    </row>
    <row r="9" spans="2:6" ht="20.1" customHeight="1">
      <c r="B9" s="150" t="s">
        <v>133</v>
      </c>
      <c r="C9" s="520">
        <v>365</v>
      </c>
      <c r="D9" s="470">
        <v>392</v>
      </c>
      <c r="E9" s="470">
        <v>3492</v>
      </c>
      <c r="F9" s="470">
        <v>1012</v>
      </c>
    </row>
    <row r="10" spans="2:6" ht="20.1" customHeight="1">
      <c r="B10" s="1200" t="s">
        <v>647</v>
      </c>
      <c r="C10" s="1199">
        <v>4260</v>
      </c>
      <c r="D10" s="1196">
        <v>2726</v>
      </c>
      <c r="E10" s="1196">
        <v>2987</v>
      </c>
      <c r="F10" s="1196">
        <v>1625</v>
      </c>
    </row>
    <row r="12" ht="20.1" customHeight="1">
      <c r="B12" s="14" t="s">
        <v>653</v>
      </c>
    </row>
    <row r="13" spans="2:5" ht="15" customHeight="1">
      <c r="B13" s="1396" t="s">
        <v>160</v>
      </c>
      <c r="C13" s="1396"/>
      <c r="D13" s="1396"/>
      <c r="E13" s="1396"/>
    </row>
    <row r="14" spans="2:5" ht="15.75">
      <c r="B14" s="1396" t="s">
        <v>1151</v>
      </c>
      <c r="C14" s="1396"/>
      <c r="D14" s="1396"/>
      <c r="E14" s="1396"/>
    </row>
    <row r="15" spans="2:5" ht="15.75">
      <c r="B15" s="1396" t="s">
        <v>1150</v>
      </c>
      <c r="C15" s="1396"/>
      <c r="D15" s="1396"/>
      <c r="E15" s="1396"/>
    </row>
  </sheetData>
  <mergeCells count="4">
    <mergeCell ref="B2:E2"/>
    <mergeCell ref="B13:E13"/>
    <mergeCell ref="B14:E14"/>
    <mergeCell ref="B15:E15"/>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drawing r:id="rId1"/>
</worksheet>
</file>

<file path=xl/worksheets/sheet65.xml><?xml version="1.0" encoding="utf-8"?>
<worksheet xmlns="http://schemas.openxmlformats.org/spreadsheetml/2006/main" xmlns:r="http://schemas.openxmlformats.org/officeDocument/2006/relationships">
  <sheetPr>
    <tabColor rgb="FF00976D"/>
  </sheetPr>
  <dimension ref="B2:F8"/>
  <sheetViews>
    <sheetView showGridLines="0" workbookViewId="0" topLeftCell="A1">
      <selection activeCell="D4" sqref="D4:F4"/>
    </sheetView>
  </sheetViews>
  <sheetFormatPr defaultColWidth="10.875" defaultRowHeight="19.5" customHeight="1"/>
  <cols>
    <col min="1" max="1" width="5.50390625" style="9" customWidth="1"/>
    <col min="2" max="2" width="39.375" style="9" customWidth="1"/>
    <col min="3" max="16384" width="10.875" style="9" customWidth="1"/>
  </cols>
  <sheetData>
    <row r="2" spans="2:5" ht="20.1" customHeight="1">
      <c r="B2" s="1392" t="s">
        <v>1158</v>
      </c>
      <c r="C2" s="1392"/>
      <c r="D2" s="1392"/>
      <c r="E2" s="1392"/>
    </row>
    <row r="4" spans="2:6" ht="20.1" customHeight="1">
      <c r="B4" s="1206" t="s">
        <v>1157</v>
      </c>
      <c r="C4" s="1205">
        <v>2013</v>
      </c>
      <c r="D4" s="1204" t="s">
        <v>147</v>
      </c>
      <c r="E4" s="1204" t="s">
        <v>146</v>
      </c>
      <c r="F4" s="1204" t="s">
        <v>200</v>
      </c>
    </row>
    <row r="5" spans="2:6" ht="20.1" customHeight="1">
      <c r="B5" s="150" t="s">
        <v>1156</v>
      </c>
      <c r="C5" s="1214">
        <v>2042</v>
      </c>
      <c r="D5" s="1213">
        <v>2048</v>
      </c>
      <c r="E5" s="1212">
        <v>2096</v>
      </c>
      <c r="F5" s="1211">
        <v>2459</v>
      </c>
    </row>
    <row r="6" spans="2:6" ht="20.1" customHeight="1">
      <c r="B6" s="1200" t="s">
        <v>1155</v>
      </c>
      <c r="C6" s="1210">
        <v>1719</v>
      </c>
      <c r="D6" s="1209">
        <v>1786</v>
      </c>
      <c r="E6" s="1208">
        <v>1863</v>
      </c>
      <c r="F6" s="1207">
        <v>2009</v>
      </c>
    </row>
    <row r="8" spans="2:5" ht="20.1" customHeight="1">
      <c r="B8" s="1453" t="s">
        <v>1154</v>
      </c>
      <c r="C8" s="1453"/>
      <c r="D8" s="1453"/>
      <c r="E8" s="1453"/>
    </row>
  </sheetData>
  <mergeCells count="2">
    <mergeCell ref="B2:E2"/>
    <mergeCell ref="B8:E8"/>
  </mergeCells>
  <printOptions/>
  <pageMargins left="0.75" right="0.75" top="1" bottom="1" header="0.5" footer="0.5"/>
  <pageSetup horizontalDpi="600" verticalDpi="600" orientation="portrait" paperSize="9" scale="72"/>
  <ignoredErrors>
    <ignoredError sqref="D4:F4" numberStoredAsText="1"/>
  </ignoredErrors>
  <drawing r:id="rId1"/>
</worksheet>
</file>

<file path=xl/worksheets/sheet66.xml><?xml version="1.0" encoding="utf-8"?>
<worksheet xmlns="http://schemas.openxmlformats.org/spreadsheetml/2006/main" xmlns:r="http://schemas.openxmlformats.org/officeDocument/2006/relationships">
  <sheetPr>
    <tabColor rgb="FF00976D"/>
  </sheetPr>
  <dimension ref="B1:M44"/>
  <sheetViews>
    <sheetView showGridLines="0" zoomScale="69" zoomScaleNormal="69" workbookViewId="0" topLeftCell="A1"/>
  </sheetViews>
  <sheetFormatPr defaultColWidth="10.875" defaultRowHeight="19.5" customHeight="1"/>
  <cols>
    <col min="1" max="1" width="5.50390625" style="9" customWidth="1"/>
    <col min="2" max="2" width="39.375" style="9" customWidth="1"/>
    <col min="3" max="3" width="10.625" style="9" bestFit="1" customWidth="1"/>
    <col min="4" max="4" width="9.875" style="1215" customWidth="1"/>
    <col min="5" max="13" width="9.875" style="9" customWidth="1"/>
    <col min="14" max="16384" width="10.875" style="9" customWidth="1"/>
  </cols>
  <sheetData>
    <row r="1" spans="4:7" ht="20.1" customHeight="1">
      <c r="D1" s="1255"/>
      <c r="E1" s="1254"/>
      <c r="F1" s="1254"/>
      <c r="G1" s="1254"/>
    </row>
    <row r="2" spans="2:13" ht="20.1" customHeight="1">
      <c r="B2" s="1392" t="str">
        <f>UPPER("Refinery capacity")</f>
        <v>REFINERY CAPACITY</v>
      </c>
      <c r="C2" s="1392"/>
      <c r="D2" s="1392"/>
      <c r="E2" s="1392"/>
      <c r="F2" s="1392"/>
      <c r="G2" s="1392"/>
      <c r="H2" s="1392"/>
      <c r="I2" s="1392"/>
      <c r="J2" s="1392"/>
      <c r="K2" s="1392"/>
      <c r="L2" s="1392"/>
      <c r="M2" s="1392"/>
    </row>
    <row r="4" spans="2:13" ht="20.1" customHeight="1">
      <c r="B4" s="1253" t="s">
        <v>1205</v>
      </c>
      <c r="C4" s="1454" t="s">
        <v>1204</v>
      </c>
      <c r="D4" s="1454"/>
      <c r="E4" s="1454"/>
      <c r="F4" s="1454"/>
      <c r="G4" s="1454"/>
      <c r="H4" s="1454"/>
      <c r="I4" s="1454"/>
      <c r="J4" s="1454"/>
      <c r="K4" s="1454"/>
      <c r="L4" s="1454"/>
      <c r="M4" s="1454"/>
    </row>
    <row r="5" spans="2:13" ht="38.25">
      <c r="B5" s="1206" t="s">
        <v>1203</v>
      </c>
      <c r="C5" s="1251" t="s">
        <v>1202</v>
      </c>
      <c r="D5" s="1252" t="s">
        <v>1201</v>
      </c>
      <c r="E5" s="1251" t="s">
        <v>1200</v>
      </c>
      <c r="F5" s="1251" t="s">
        <v>1199</v>
      </c>
      <c r="G5" s="1251" t="s">
        <v>1198</v>
      </c>
      <c r="H5" s="1251" t="s">
        <v>1197</v>
      </c>
      <c r="I5" s="1251" t="s">
        <v>1196</v>
      </c>
      <c r="J5" s="1251" t="s">
        <v>1195</v>
      </c>
      <c r="K5" s="1251" t="s">
        <v>1194</v>
      </c>
      <c r="L5" s="1251" t="s">
        <v>1193</v>
      </c>
      <c r="M5" s="1251" t="s">
        <v>1192</v>
      </c>
    </row>
    <row r="6" spans="2:13" ht="20.1" customHeight="1">
      <c r="B6" s="1241" t="s">
        <v>349</v>
      </c>
      <c r="C6" s="1250"/>
      <c r="D6" s="1249"/>
      <c r="E6" s="1248"/>
      <c r="F6" s="1247"/>
      <c r="G6" s="1247"/>
      <c r="H6" s="1247"/>
      <c r="I6" s="1247"/>
      <c r="J6" s="1247"/>
      <c r="K6" s="1247"/>
      <c r="L6" s="1247"/>
      <c r="M6" s="1246"/>
    </row>
    <row r="7" spans="2:13" ht="20.1" customHeight="1">
      <c r="B7" s="1237" t="s">
        <v>1191</v>
      </c>
      <c r="C7" s="1236">
        <v>247</v>
      </c>
      <c r="D7" s="1235">
        <v>1</v>
      </c>
      <c r="E7" s="1234">
        <v>247</v>
      </c>
      <c r="F7" s="1233" t="s">
        <v>199</v>
      </c>
      <c r="G7" s="1233">
        <v>34</v>
      </c>
      <c r="H7" s="1233">
        <v>61</v>
      </c>
      <c r="I7" s="1233" t="s">
        <v>199</v>
      </c>
      <c r="J7" s="1233">
        <v>218</v>
      </c>
      <c r="K7" s="1233" t="s">
        <v>199</v>
      </c>
      <c r="L7" s="1233" t="s">
        <v>199</v>
      </c>
      <c r="M7" s="1242">
        <v>21</v>
      </c>
    </row>
    <row r="8" spans="2:13" ht="20.1" customHeight="1">
      <c r="B8" s="1237" t="s">
        <v>1190</v>
      </c>
      <c r="C8" s="1236">
        <v>153</v>
      </c>
      <c r="D8" s="1235">
        <v>1</v>
      </c>
      <c r="E8" s="1234">
        <v>153</v>
      </c>
      <c r="F8" s="1233">
        <v>35</v>
      </c>
      <c r="G8" s="1233">
        <v>29</v>
      </c>
      <c r="H8" s="1233" t="s">
        <v>199</v>
      </c>
      <c r="I8" s="1233" t="s">
        <v>199</v>
      </c>
      <c r="J8" s="1233">
        <v>121</v>
      </c>
      <c r="K8" s="1233">
        <v>4</v>
      </c>
      <c r="L8" s="1233" t="s">
        <v>199</v>
      </c>
      <c r="M8" s="1242">
        <v>14</v>
      </c>
    </row>
    <row r="9" spans="2:13" ht="20.1" customHeight="1">
      <c r="B9" s="1237" t="s">
        <v>1189</v>
      </c>
      <c r="C9" s="1236">
        <v>219</v>
      </c>
      <c r="D9" s="1235">
        <v>1</v>
      </c>
      <c r="E9" s="1234">
        <v>219</v>
      </c>
      <c r="F9" s="1233">
        <v>51</v>
      </c>
      <c r="G9" s="1233">
        <v>23</v>
      </c>
      <c r="H9" s="1233" t="s">
        <v>199</v>
      </c>
      <c r="I9" s="1233" t="s">
        <v>199</v>
      </c>
      <c r="J9" s="1233">
        <v>126</v>
      </c>
      <c r="K9" s="1233">
        <v>7</v>
      </c>
      <c r="L9" s="1233" t="s">
        <v>199</v>
      </c>
      <c r="M9" s="1242">
        <v>26</v>
      </c>
    </row>
    <row r="10" spans="2:13" ht="20.1" customHeight="1">
      <c r="B10" s="1237" t="s">
        <v>1188</v>
      </c>
      <c r="C10" s="1236">
        <v>109</v>
      </c>
      <c r="D10" s="1235">
        <v>1</v>
      </c>
      <c r="E10" s="1234">
        <v>109</v>
      </c>
      <c r="F10" s="1233">
        <v>29</v>
      </c>
      <c r="G10" s="1233">
        <v>11</v>
      </c>
      <c r="H10" s="1233" t="s">
        <v>199</v>
      </c>
      <c r="I10" s="1233" t="s">
        <v>199</v>
      </c>
      <c r="J10" s="1233">
        <v>70</v>
      </c>
      <c r="K10" s="1233">
        <v>5</v>
      </c>
      <c r="L10" s="1233" t="s">
        <v>199</v>
      </c>
      <c r="M10" s="1242">
        <v>15</v>
      </c>
    </row>
    <row r="11" spans="2:13" ht="20.1" customHeight="1">
      <c r="B11" s="1232" t="s">
        <v>1187</v>
      </c>
      <c r="C11" s="1231">
        <v>101</v>
      </c>
      <c r="D11" s="1230">
        <v>1</v>
      </c>
      <c r="E11" s="1229">
        <v>101</v>
      </c>
      <c r="F11" s="1228">
        <v>31</v>
      </c>
      <c r="G11" s="1228">
        <v>14</v>
      </c>
      <c r="H11" s="1228" t="s">
        <v>199</v>
      </c>
      <c r="I11" s="1228" t="s">
        <v>199</v>
      </c>
      <c r="J11" s="1228">
        <v>77</v>
      </c>
      <c r="K11" s="1228">
        <v>4</v>
      </c>
      <c r="L11" s="1228" t="s">
        <v>199</v>
      </c>
      <c r="M11" s="1227">
        <v>13</v>
      </c>
    </row>
    <row r="12" spans="2:13" ht="20.1" customHeight="1">
      <c r="B12" s="1226" t="s">
        <v>1186</v>
      </c>
      <c r="C12" s="1225">
        <v>829</v>
      </c>
      <c r="D12" s="1224"/>
      <c r="E12" s="1223">
        <v>829</v>
      </c>
      <c r="F12" s="1223">
        <v>146</v>
      </c>
      <c r="G12" s="1223">
        <v>111</v>
      </c>
      <c r="H12" s="1223">
        <v>61</v>
      </c>
      <c r="I12" s="1223" t="s">
        <v>199</v>
      </c>
      <c r="J12" s="1223">
        <v>612</v>
      </c>
      <c r="K12" s="1223">
        <v>19</v>
      </c>
      <c r="L12" s="1223" t="s">
        <v>199</v>
      </c>
      <c r="M12" s="1222">
        <v>89</v>
      </c>
    </row>
    <row r="13" spans="2:13" ht="20.1" customHeight="1">
      <c r="B13" s="1241" t="s">
        <v>348</v>
      </c>
      <c r="C13" s="1238"/>
      <c r="D13" s="1240"/>
      <c r="E13" s="1245"/>
      <c r="F13" s="1238"/>
      <c r="G13" s="1238"/>
      <c r="H13" s="1238"/>
      <c r="I13" s="1238"/>
      <c r="J13" s="1238"/>
      <c r="K13" s="1238"/>
      <c r="L13" s="1238"/>
      <c r="M13" s="1238"/>
    </row>
    <row r="14" spans="2:13" ht="20.1" customHeight="1">
      <c r="B14" s="1237" t="s">
        <v>1185</v>
      </c>
      <c r="C14" s="1236">
        <v>207</v>
      </c>
      <c r="D14" s="1235">
        <v>1</v>
      </c>
      <c r="E14" s="1234">
        <v>207</v>
      </c>
      <c r="F14" s="1233">
        <v>50</v>
      </c>
      <c r="G14" s="1233">
        <v>31</v>
      </c>
      <c r="H14" s="1233" t="s">
        <v>199</v>
      </c>
      <c r="I14" s="1233" t="s">
        <v>199</v>
      </c>
      <c r="J14" s="1233">
        <v>138</v>
      </c>
      <c r="K14" s="1233">
        <v>7</v>
      </c>
      <c r="L14" s="1233" t="s">
        <v>199</v>
      </c>
      <c r="M14" s="1242">
        <v>20</v>
      </c>
    </row>
    <row r="15" spans="2:13" ht="20.1" customHeight="1">
      <c r="B15" s="1237" t="s">
        <v>1184</v>
      </c>
      <c r="C15" s="1236">
        <v>148</v>
      </c>
      <c r="D15" s="1235">
        <v>0.55</v>
      </c>
      <c r="E15" s="1234">
        <v>81</v>
      </c>
      <c r="F15" s="1233" t="s">
        <v>199</v>
      </c>
      <c r="G15" s="1233">
        <v>26</v>
      </c>
      <c r="H15" s="1233">
        <v>64</v>
      </c>
      <c r="I15" s="1233" t="s">
        <v>199</v>
      </c>
      <c r="J15" s="1233">
        <v>65</v>
      </c>
      <c r="K15" s="1233" t="s">
        <v>199</v>
      </c>
      <c r="L15" s="1233" t="s">
        <v>199</v>
      </c>
      <c r="M15" s="1242" t="s">
        <v>199</v>
      </c>
    </row>
    <row r="16" spans="2:13" ht="20.1" customHeight="1">
      <c r="B16" s="1237" t="s">
        <v>1183</v>
      </c>
      <c r="C16" s="1236">
        <v>338</v>
      </c>
      <c r="D16" s="1235">
        <v>1</v>
      </c>
      <c r="E16" s="1234">
        <v>338</v>
      </c>
      <c r="F16" s="1233">
        <v>95</v>
      </c>
      <c r="G16" s="1233">
        <v>56</v>
      </c>
      <c r="H16" s="1233" t="s">
        <v>199</v>
      </c>
      <c r="I16" s="1233">
        <v>83</v>
      </c>
      <c r="J16" s="1233">
        <v>253</v>
      </c>
      <c r="K16" s="1233">
        <v>9</v>
      </c>
      <c r="L16" s="1233" t="s">
        <v>199</v>
      </c>
      <c r="M16" s="1242">
        <v>26</v>
      </c>
    </row>
    <row r="17" spans="2:13" ht="20.1" customHeight="1">
      <c r="B17" s="1237" t="s">
        <v>1182</v>
      </c>
      <c r="C17" s="1236">
        <v>230</v>
      </c>
      <c r="D17" s="1235">
        <v>0.17</v>
      </c>
      <c r="E17" s="1234">
        <v>38</v>
      </c>
      <c r="F17" s="1233">
        <v>55</v>
      </c>
      <c r="G17" s="1233">
        <v>36</v>
      </c>
      <c r="H17" s="1233" t="s">
        <v>199</v>
      </c>
      <c r="I17" s="1233" t="s">
        <v>199</v>
      </c>
      <c r="J17" s="1233">
        <v>235</v>
      </c>
      <c r="K17" s="1233">
        <v>9</v>
      </c>
      <c r="L17" s="1233">
        <v>15</v>
      </c>
      <c r="M17" s="1242">
        <v>45</v>
      </c>
    </row>
    <row r="18" spans="2:13" ht="20.1" customHeight="1">
      <c r="B18" s="1237" t="s">
        <v>1181</v>
      </c>
      <c r="C18" s="1236">
        <v>227</v>
      </c>
      <c r="D18" s="1235">
        <v>1</v>
      </c>
      <c r="E18" s="1234">
        <v>227</v>
      </c>
      <c r="F18" s="1233">
        <v>59</v>
      </c>
      <c r="G18" s="1233">
        <v>25</v>
      </c>
      <c r="H18" s="1233" t="s">
        <v>199</v>
      </c>
      <c r="I18" s="1233" t="s">
        <v>199</v>
      </c>
      <c r="J18" s="1233">
        <v>46</v>
      </c>
      <c r="K18" s="1233">
        <v>9</v>
      </c>
      <c r="L18" s="1233" t="s">
        <v>199</v>
      </c>
      <c r="M18" s="1242">
        <v>25</v>
      </c>
    </row>
    <row r="19" spans="2:13" ht="20.1" customHeight="1">
      <c r="B19" s="1232" t="s">
        <v>1180</v>
      </c>
      <c r="C19" s="1231">
        <v>126</v>
      </c>
      <c r="D19" s="1230">
        <v>0.13</v>
      </c>
      <c r="E19" s="1234">
        <v>16</v>
      </c>
      <c r="F19" s="1244">
        <v>35</v>
      </c>
      <c r="G19" s="1244">
        <v>29</v>
      </c>
      <c r="H19" s="1244" t="s">
        <v>547</v>
      </c>
      <c r="I19" s="1244" t="s">
        <v>547</v>
      </c>
      <c r="J19" s="1244">
        <v>48</v>
      </c>
      <c r="K19" s="1244" t="s">
        <v>547</v>
      </c>
      <c r="L19" s="1244">
        <v>13</v>
      </c>
      <c r="M19" s="1243" t="s">
        <v>199</v>
      </c>
    </row>
    <row r="20" spans="2:13" ht="20.1" customHeight="1">
      <c r="B20" s="1226" t="s">
        <v>1179</v>
      </c>
      <c r="C20" s="1225">
        <v>1276</v>
      </c>
      <c r="D20" s="1224"/>
      <c r="E20" s="1223">
        <v>907</v>
      </c>
      <c r="F20" s="1223">
        <v>294</v>
      </c>
      <c r="G20" s="1223">
        <v>203</v>
      </c>
      <c r="H20" s="1223">
        <v>64</v>
      </c>
      <c r="I20" s="1223">
        <v>83</v>
      </c>
      <c r="J20" s="1223">
        <v>786</v>
      </c>
      <c r="K20" s="1223">
        <v>34</v>
      </c>
      <c r="L20" s="1223">
        <v>28</v>
      </c>
      <c r="M20" s="1222">
        <v>117</v>
      </c>
    </row>
    <row r="21" spans="2:13" ht="20.1" customHeight="1">
      <c r="B21" s="1241" t="s">
        <v>734</v>
      </c>
      <c r="C21" s="1238"/>
      <c r="D21" s="1240"/>
      <c r="E21" s="1239"/>
      <c r="F21" s="1238"/>
      <c r="G21" s="1238"/>
      <c r="H21" s="1238"/>
      <c r="I21" s="1238"/>
      <c r="J21" s="1238"/>
      <c r="K21" s="1238"/>
      <c r="L21" s="1238"/>
      <c r="M21" s="1238"/>
    </row>
    <row r="22" spans="2:13" ht="20.1" customHeight="1">
      <c r="B22" s="1232" t="s">
        <v>1178</v>
      </c>
      <c r="C22" s="1231">
        <v>169</v>
      </c>
      <c r="D22" s="1230">
        <v>1</v>
      </c>
      <c r="E22" s="1229">
        <v>169</v>
      </c>
      <c r="F22" s="1228">
        <v>75</v>
      </c>
      <c r="G22" s="1228">
        <v>38</v>
      </c>
      <c r="H22" s="1228" t="s">
        <v>199</v>
      </c>
      <c r="I22" s="1228" t="s">
        <v>199</v>
      </c>
      <c r="J22" s="1228">
        <v>233</v>
      </c>
      <c r="K22" s="1228">
        <v>6</v>
      </c>
      <c r="L22" s="1228">
        <v>8</v>
      </c>
      <c r="M22" s="1227" t="s">
        <v>199</v>
      </c>
    </row>
    <row r="23" spans="2:13" ht="20.1" customHeight="1">
      <c r="B23" s="1226" t="s">
        <v>1177</v>
      </c>
      <c r="C23" s="1225">
        <v>169</v>
      </c>
      <c r="D23" s="1224"/>
      <c r="E23" s="1223">
        <v>169</v>
      </c>
      <c r="F23" s="1223">
        <v>75</v>
      </c>
      <c r="G23" s="1223">
        <v>38</v>
      </c>
      <c r="H23" s="1223" t="s">
        <v>199</v>
      </c>
      <c r="I23" s="1223" t="s">
        <v>199</v>
      </c>
      <c r="J23" s="1223">
        <v>233</v>
      </c>
      <c r="K23" s="1223">
        <v>6</v>
      </c>
      <c r="L23" s="1223">
        <v>8</v>
      </c>
      <c r="M23" s="1223" t="s">
        <v>199</v>
      </c>
    </row>
    <row r="24" spans="2:13" ht="20.1" customHeight="1">
      <c r="B24" s="1237" t="s">
        <v>1176</v>
      </c>
      <c r="C24" s="1238"/>
      <c r="D24" s="1240"/>
      <c r="E24" s="1239"/>
      <c r="F24" s="1238"/>
      <c r="G24" s="1238"/>
      <c r="H24" s="1238"/>
      <c r="I24" s="1238"/>
      <c r="J24" s="1238"/>
      <c r="K24" s="1238"/>
      <c r="L24" s="1238"/>
      <c r="M24" s="1238"/>
    </row>
    <row r="25" spans="2:13" ht="20.1" customHeight="1">
      <c r="B25" s="1232" t="s">
        <v>1175</v>
      </c>
      <c r="C25" s="1231">
        <v>17</v>
      </c>
      <c r="D25" s="1230">
        <v>0.5</v>
      </c>
      <c r="E25" s="1229">
        <v>9</v>
      </c>
      <c r="F25" s="1228" t="s">
        <v>199</v>
      </c>
      <c r="G25" s="1228">
        <v>3</v>
      </c>
      <c r="H25" s="1228" t="s">
        <v>199</v>
      </c>
      <c r="I25" s="1228" t="s">
        <v>199</v>
      </c>
      <c r="J25" s="1228">
        <v>15</v>
      </c>
      <c r="K25" s="1228" t="s">
        <v>199</v>
      </c>
      <c r="L25" s="1228" t="s">
        <v>199</v>
      </c>
      <c r="M25" s="1227" t="s">
        <v>199</v>
      </c>
    </row>
    <row r="26" spans="2:13" ht="20.1" customHeight="1">
      <c r="B26" s="1226" t="s">
        <v>1174</v>
      </c>
      <c r="C26" s="1225">
        <v>17</v>
      </c>
      <c r="D26" s="1224"/>
      <c r="E26" s="1223">
        <v>9</v>
      </c>
      <c r="F26" s="1223" t="s">
        <v>199</v>
      </c>
      <c r="G26" s="1223">
        <v>3</v>
      </c>
      <c r="H26" s="1223" t="s">
        <v>199</v>
      </c>
      <c r="I26" s="1223" t="s">
        <v>199</v>
      </c>
      <c r="J26" s="1223">
        <v>15</v>
      </c>
      <c r="K26" s="1223" t="s">
        <v>199</v>
      </c>
      <c r="L26" s="1223" t="s">
        <v>199</v>
      </c>
      <c r="M26" s="1223" t="s">
        <v>199</v>
      </c>
    </row>
    <row r="27" spans="2:13" ht="20.1" customHeight="1">
      <c r="B27" s="1241" t="s">
        <v>346</v>
      </c>
      <c r="C27" s="1238"/>
      <c r="D27" s="1240"/>
      <c r="E27" s="1239"/>
      <c r="F27" s="1238"/>
      <c r="G27" s="1238"/>
      <c r="H27" s="1238"/>
      <c r="I27" s="1238"/>
      <c r="J27" s="1238"/>
      <c r="K27" s="1238"/>
      <c r="L27" s="1238"/>
      <c r="M27" s="1238"/>
    </row>
    <row r="28" spans="2:13" ht="20.1" customHeight="1">
      <c r="B28" s="1237" t="s">
        <v>1173</v>
      </c>
      <c r="C28" s="1236">
        <v>45</v>
      </c>
      <c r="D28" s="1235">
        <v>0.2</v>
      </c>
      <c r="E28" s="1234">
        <v>9</v>
      </c>
      <c r="F28" s="1233" t="s">
        <v>199</v>
      </c>
      <c r="G28" s="1233">
        <v>8</v>
      </c>
      <c r="H28" s="1233" t="s">
        <v>199</v>
      </c>
      <c r="I28" s="1233" t="s">
        <v>199</v>
      </c>
      <c r="J28" s="1233">
        <v>27</v>
      </c>
      <c r="K28" s="1233" t="s">
        <v>199</v>
      </c>
      <c r="L28" s="1233" t="s">
        <v>199</v>
      </c>
      <c r="M28" s="1233" t="s">
        <v>199</v>
      </c>
    </row>
    <row r="29" spans="2:13" ht="20.1" customHeight="1">
      <c r="B29" s="1237" t="s">
        <v>1172</v>
      </c>
      <c r="C29" s="1236">
        <v>84</v>
      </c>
      <c r="D29" s="1235">
        <v>0.25</v>
      </c>
      <c r="E29" s="1234">
        <v>21</v>
      </c>
      <c r="F29" s="1233" t="s">
        <v>199</v>
      </c>
      <c r="G29" s="1233">
        <v>14</v>
      </c>
      <c r="H29" s="1233">
        <v>17</v>
      </c>
      <c r="I29" s="1233" t="s">
        <v>199</v>
      </c>
      <c r="J29" s="1233">
        <v>33</v>
      </c>
      <c r="K29" s="1233" t="s">
        <v>199</v>
      </c>
      <c r="L29" s="1233" t="s">
        <v>199</v>
      </c>
      <c r="M29" s="1233" t="s">
        <v>199</v>
      </c>
    </row>
    <row r="30" spans="2:13" ht="20.1" customHeight="1">
      <c r="B30" s="1237" t="s">
        <v>1171</v>
      </c>
      <c r="C30" s="1236">
        <v>23</v>
      </c>
      <c r="D30" s="1235">
        <v>0.44</v>
      </c>
      <c r="E30" s="1234">
        <v>10</v>
      </c>
      <c r="F30" s="1233" t="s">
        <v>199</v>
      </c>
      <c r="G30" s="1233">
        <v>2</v>
      </c>
      <c r="H30" s="1233" t="s">
        <v>199</v>
      </c>
      <c r="I30" s="1233" t="s">
        <v>199</v>
      </c>
      <c r="J30" s="1233">
        <v>6</v>
      </c>
      <c r="K30" s="1233" t="s">
        <v>199</v>
      </c>
      <c r="L30" s="1233" t="s">
        <v>199</v>
      </c>
      <c r="M30" s="1242">
        <v>8</v>
      </c>
    </row>
    <row r="31" spans="2:13" ht="20.1" customHeight="1">
      <c r="B31" s="1237" t="s">
        <v>1170</v>
      </c>
      <c r="C31" s="1236">
        <v>25</v>
      </c>
      <c r="D31" s="1235">
        <v>0.2</v>
      </c>
      <c r="E31" s="1234">
        <v>5</v>
      </c>
      <c r="F31" s="1233" t="s">
        <v>199</v>
      </c>
      <c r="G31" s="1233">
        <v>3</v>
      </c>
      <c r="H31" s="1233" t="s">
        <v>199</v>
      </c>
      <c r="I31" s="1233" t="s">
        <v>199</v>
      </c>
      <c r="J31" s="1233">
        <v>5</v>
      </c>
      <c r="K31" s="1233" t="s">
        <v>199</v>
      </c>
      <c r="L31" s="1233" t="s">
        <v>199</v>
      </c>
      <c r="M31" s="1233" t="s">
        <v>199</v>
      </c>
    </row>
    <row r="32" spans="2:13" ht="20.1" customHeight="1">
      <c r="B32" s="1232" t="s">
        <v>1169</v>
      </c>
      <c r="C32" s="1231">
        <v>105</v>
      </c>
      <c r="D32" s="1230">
        <v>0.18</v>
      </c>
      <c r="E32" s="1229">
        <v>19</v>
      </c>
      <c r="F32" s="1228">
        <v>25</v>
      </c>
      <c r="G32" s="1228">
        <v>18</v>
      </c>
      <c r="H32" s="1228">
        <v>12</v>
      </c>
      <c r="I32" s="1228">
        <v>15</v>
      </c>
      <c r="J32" s="1228">
        <v>44</v>
      </c>
      <c r="K32" s="1228">
        <v>5</v>
      </c>
      <c r="L32" s="1233" t="s">
        <v>199</v>
      </c>
      <c r="M32" s="1233" t="s">
        <v>199</v>
      </c>
    </row>
    <row r="33" spans="2:13" ht="20.1" customHeight="1">
      <c r="B33" s="1226" t="s">
        <v>1168</v>
      </c>
      <c r="C33" s="1225">
        <v>282</v>
      </c>
      <c r="D33" s="1224"/>
      <c r="E33" s="1223">
        <v>64</v>
      </c>
      <c r="F33" s="1223">
        <v>25</v>
      </c>
      <c r="G33" s="1223">
        <v>44</v>
      </c>
      <c r="H33" s="1223">
        <v>29</v>
      </c>
      <c r="I33" s="1223">
        <v>15</v>
      </c>
      <c r="J33" s="1223">
        <v>115</v>
      </c>
      <c r="K33" s="1223">
        <v>5</v>
      </c>
      <c r="L33" s="1223" t="s">
        <v>199</v>
      </c>
      <c r="M33" s="1222">
        <v>8</v>
      </c>
    </row>
    <row r="34" spans="2:13" ht="20.1" customHeight="1">
      <c r="B34" s="1241" t="s">
        <v>1167</v>
      </c>
      <c r="C34" s="1238"/>
      <c r="D34" s="1240"/>
      <c r="E34" s="1239"/>
      <c r="F34" s="1238"/>
      <c r="G34" s="1238"/>
      <c r="H34" s="1238"/>
      <c r="I34" s="1238"/>
      <c r="J34" s="1238"/>
      <c r="K34" s="1238"/>
      <c r="L34" s="1238"/>
      <c r="M34" s="1238"/>
    </row>
    <row r="35" spans="2:13" ht="20.1" customHeight="1">
      <c r="B35" s="1237" t="s">
        <v>1166</v>
      </c>
      <c r="C35" s="1236">
        <v>219</v>
      </c>
      <c r="D35" s="1235">
        <v>0.22</v>
      </c>
      <c r="E35" s="1234">
        <v>49</v>
      </c>
      <c r="F35" s="1233">
        <v>55</v>
      </c>
      <c r="G35" s="1233">
        <v>15</v>
      </c>
      <c r="H35" s="1233">
        <v>29</v>
      </c>
      <c r="I35" s="1233">
        <v>41</v>
      </c>
      <c r="J35" s="1233">
        <v>119</v>
      </c>
      <c r="K35" s="1233" t="s">
        <v>199</v>
      </c>
      <c r="L35" s="1233" t="s">
        <v>199</v>
      </c>
      <c r="M35" s="1233" t="s">
        <v>199</v>
      </c>
    </row>
    <row r="36" spans="2:13" ht="20.1" customHeight="1">
      <c r="B36" s="1232" t="s">
        <v>1165</v>
      </c>
      <c r="C36" s="1231">
        <v>155</v>
      </c>
      <c r="D36" s="1230">
        <v>0.1</v>
      </c>
      <c r="E36" s="1229">
        <v>15</v>
      </c>
      <c r="F36" s="1228" t="s">
        <v>199</v>
      </c>
      <c r="G36" s="1228" t="s">
        <v>199</v>
      </c>
      <c r="H36" s="1228" t="s">
        <v>199</v>
      </c>
      <c r="I36" s="1228" t="s">
        <v>199</v>
      </c>
      <c r="J36" s="1228">
        <v>132</v>
      </c>
      <c r="K36" s="1228" t="s">
        <v>199</v>
      </c>
      <c r="L36" s="1228" t="s">
        <v>199</v>
      </c>
      <c r="M36" s="1227" t="s">
        <v>199</v>
      </c>
    </row>
    <row r="37" spans="2:13" ht="20.1" customHeight="1">
      <c r="B37" s="1226" t="s">
        <v>1164</v>
      </c>
      <c r="C37" s="1225">
        <v>374</v>
      </c>
      <c r="D37" s="1224"/>
      <c r="E37" s="1223">
        <v>64</v>
      </c>
      <c r="F37" s="1223">
        <v>55</v>
      </c>
      <c r="G37" s="1223">
        <v>15</v>
      </c>
      <c r="H37" s="1223">
        <v>29</v>
      </c>
      <c r="I37" s="1223">
        <v>41</v>
      </c>
      <c r="J37" s="1223">
        <v>251</v>
      </c>
      <c r="K37" s="1223" t="s">
        <v>199</v>
      </c>
      <c r="L37" s="1223" t="s">
        <v>199</v>
      </c>
      <c r="M37" s="1222" t="s">
        <v>199</v>
      </c>
    </row>
    <row r="38" spans="2:13" ht="20.1" customHeight="1">
      <c r="B38" s="1221" t="s">
        <v>1163</v>
      </c>
      <c r="C38" s="1220">
        <v>2947</v>
      </c>
      <c r="D38" s="1219"/>
      <c r="E38" s="1218">
        <v>2042</v>
      </c>
      <c r="F38" s="1218">
        <v>593</v>
      </c>
      <c r="G38" s="1218">
        <v>413</v>
      </c>
      <c r="H38" s="1218">
        <v>182</v>
      </c>
      <c r="I38" s="1218">
        <v>139</v>
      </c>
      <c r="J38" s="1218">
        <v>2012</v>
      </c>
      <c r="K38" s="1218">
        <v>64</v>
      </c>
      <c r="L38" s="1218">
        <v>36</v>
      </c>
      <c r="M38" s="1217">
        <v>214</v>
      </c>
    </row>
    <row r="40" spans="2:13" s="1216" customFormat="1" ht="12.75" customHeight="1">
      <c r="B40" s="1410" t="s">
        <v>1162</v>
      </c>
      <c r="C40" s="1410"/>
      <c r="D40" s="1410"/>
      <c r="E40" s="1410"/>
      <c r="F40" s="1410"/>
      <c r="G40" s="1410"/>
      <c r="H40" s="1410"/>
      <c r="I40" s="1410"/>
      <c r="J40" s="1410"/>
      <c r="K40" s="1410"/>
      <c r="L40" s="1410"/>
      <c r="M40" s="1410"/>
    </row>
    <row r="41" spans="2:13" s="1216" customFormat="1" ht="12.75" customHeight="1">
      <c r="B41" s="1410" t="s">
        <v>1161</v>
      </c>
      <c r="C41" s="1410"/>
      <c r="D41" s="1410"/>
      <c r="E41" s="1410"/>
      <c r="F41" s="1410"/>
      <c r="G41" s="1410"/>
      <c r="H41" s="1410"/>
      <c r="I41" s="1410"/>
      <c r="J41" s="1410"/>
      <c r="K41" s="1410"/>
      <c r="L41" s="1410"/>
      <c r="M41" s="1410"/>
    </row>
    <row r="42" spans="2:13" s="1216" customFormat="1" ht="12.75" customHeight="1">
      <c r="B42" s="1410" t="s">
        <v>1160</v>
      </c>
      <c r="C42" s="1410"/>
      <c r="D42" s="1410"/>
      <c r="E42" s="1410"/>
      <c r="F42" s="1410"/>
      <c r="G42" s="1410"/>
      <c r="H42" s="1410"/>
      <c r="I42" s="1410"/>
      <c r="J42" s="1410"/>
      <c r="K42" s="1410"/>
      <c r="L42" s="1410"/>
      <c r="M42" s="1410"/>
    </row>
    <row r="43" spans="2:13" s="1216" customFormat="1" ht="12.75" customHeight="1">
      <c r="B43" s="1410" t="s">
        <v>1159</v>
      </c>
      <c r="C43" s="1410"/>
      <c r="D43" s="1410"/>
      <c r="E43" s="1410"/>
      <c r="F43" s="1410"/>
      <c r="G43" s="1410"/>
      <c r="H43" s="1410"/>
      <c r="I43" s="1410"/>
      <c r="J43" s="1410"/>
      <c r="K43" s="1410"/>
      <c r="L43" s="1410"/>
      <c r="M43" s="1410"/>
    </row>
    <row r="44" spans="2:13" s="1216" customFormat="1" ht="20.1" customHeight="1">
      <c r="B44" s="1410"/>
      <c r="C44" s="1410"/>
      <c r="D44" s="1410"/>
      <c r="E44" s="1410"/>
      <c r="F44" s="1410"/>
      <c r="G44" s="1410"/>
      <c r="H44" s="1410"/>
      <c r="I44" s="1410"/>
      <c r="J44" s="1410"/>
      <c r="K44" s="1410"/>
      <c r="L44" s="1410"/>
      <c r="M44" s="1410"/>
    </row>
  </sheetData>
  <mergeCells count="7">
    <mergeCell ref="B43:M43"/>
    <mergeCell ref="B44:M44"/>
    <mergeCell ref="B2:M2"/>
    <mergeCell ref="C4:M4"/>
    <mergeCell ref="B40:M40"/>
    <mergeCell ref="B41:M41"/>
    <mergeCell ref="B42:M42"/>
  </mergeCells>
  <printOptions/>
  <pageMargins left="0.2362204724409449" right="0.2362204724409449" top="0.7480314960629921" bottom="0.7480314960629921" header="0.31496062992125984" footer="0.31496062992125984"/>
  <pageSetup horizontalDpi="600" verticalDpi="600" orientation="landscape" paperSize="9" scale="55"/>
  <drawing r:id="rId1"/>
</worksheet>
</file>

<file path=xl/worksheets/sheet67.xml><?xml version="1.0" encoding="utf-8"?>
<worksheet xmlns="http://schemas.openxmlformats.org/spreadsheetml/2006/main" xmlns:r="http://schemas.openxmlformats.org/officeDocument/2006/relationships">
  <sheetPr>
    <tabColor rgb="FF00976D"/>
  </sheetPr>
  <dimension ref="B2:H18"/>
  <sheetViews>
    <sheetView showGridLines="0" workbookViewId="0" topLeftCell="A7"/>
  </sheetViews>
  <sheetFormatPr defaultColWidth="10.875" defaultRowHeight="19.5" customHeight="1"/>
  <cols>
    <col min="1" max="1" width="5.50390625" style="9" customWidth="1"/>
    <col min="2" max="2" width="39.375" style="9" customWidth="1"/>
    <col min="3" max="16384" width="10.875" style="9" customWidth="1"/>
  </cols>
  <sheetData>
    <row r="2" spans="2:8" ht="20.1" customHeight="1">
      <c r="B2" s="1392" t="s">
        <v>1214</v>
      </c>
      <c r="C2" s="1392"/>
      <c r="D2" s="1392"/>
      <c r="E2" s="1392"/>
      <c r="F2" s="1392"/>
      <c r="G2" s="1392"/>
      <c r="H2" s="1392"/>
    </row>
    <row r="4" ht="20.1" customHeight="1">
      <c r="B4" s="929" t="s">
        <v>1213</v>
      </c>
    </row>
    <row r="6" spans="2:6" ht="20.1" customHeight="1">
      <c r="B6" s="1268" t="s">
        <v>1212</v>
      </c>
      <c r="C6" s="1205">
        <v>2013</v>
      </c>
      <c r="D6" s="1204">
        <v>2012</v>
      </c>
      <c r="E6" s="1204">
        <v>2011</v>
      </c>
      <c r="F6" s="1204">
        <v>2010</v>
      </c>
    </row>
    <row r="7" spans="2:6" ht="20.1" customHeight="1">
      <c r="B7" s="1237" t="s">
        <v>349</v>
      </c>
      <c r="C7" s="1267">
        <v>829</v>
      </c>
      <c r="D7" s="1266">
        <v>829</v>
      </c>
      <c r="E7" s="1265">
        <v>829</v>
      </c>
      <c r="F7" s="1264">
        <v>920</v>
      </c>
    </row>
    <row r="8" spans="2:6" ht="20.1" customHeight="1">
      <c r="B8" s="1237" t="s">
        <v>348</v>
      </c>
      <c r="C8" s="1263">
        <v>907</v>
      </c>
      <c r="D8" s="1262">
        <v>913</v>
      </c>
      <c r="E8" s="1233">
        <v>958</v>
      </c>
      <c r="F8" s="1242">
        <v>1215</v>
      </c>
    </row>
    <row r="9" spans="2:6" ht="20.1" customHeight="1">
      <c r="B9" s="1237" t="s">
        <v>1211</v>
      </c>
      <c r="C9" s="1263">
        <v>178</v>
      </c>
      <c r="D9" s="1262">
        <v>178</v>
      </c>
      <c r="E9" s="1233">
        <v>178</v>
      </c>
      <c r="F9" s="1242">
        <v>178</v>
      </c>
    </row>
    <row r="10" spans="2:6" ht="20.1" customHeight="1">
      <c r="B10" s="1237" t="s">
        <v>1210</v>
      </c>
      <c r="C10" s="1263">
        <v>64</v>
      </c>
      <c r="D10" s="1262">
        <v>64</v>
      </c>
      <c r="E10" s="1233">
        <v>64</v>
      </c>
      <c r="F10" s="1242">
        <v>63</v>
      </c>
    </row>
    <row r="11" spans="2:6" ht="20.1" customHeight="1">
      <c r="B11" s="1232" t="s">
        <v>346</v>
      </c>
      <c r="C11" s="1261">
        <v>64</v>
      </c>
      <c r="D11" s="1260">
        <v>64</v>
      </c>
      <c r="E11" s="1228" t="s">
        <v>1209</v>
      </c>
      <c r="F11" s="1227">
        <v>83</v>
      </c>
    </row>
    <row r="12" spans="2:6" ht="20.1" customHeight="1">
      <c r="B12" s="1259" t="s">
        <v>344</v>
      </c>
      <c r="C12" s="1258">
        <v>2042</v>
      </c>
      <c r="D12" s="1258">
        <v>2048</v>
      </c>
      <c r="E12" s="1257">
        <v>2096</v>
      </c>
      <c r="F12" s="1256">
        <v>2459</v>
      </c>
    </row>
    <row r="14" spans="2:8" ht="12.95" customHeight="1">
      <c r="B14" s="1410" t="s">
        <v>1208</v>
      </c>
      <c r="C14" s="1410"/>
      <c r="D14" s="1410"/>
      <c r="E14" s="1410"/>
      <c r="F14" s="1410"/>
      <c r="G14" s="1410"/>
      <c r="H14" s="1410"/>
    </row>
    <row r="15" spans="2:8" ht="14.1" customHeight="1">
      <c r="B15" s="1455" t="s">
        <v>1207</v>
      </c>
      <c r="C15" s="1455"/>
      <c r="D15" s="1455"/>
      <c r="E15" s="1455"/>
      <c r="F15" s="1455"/>
      <c r="G15" s="1455"/>
      <c r="H15" s="1455"/>
    </row>
    <row r="16" spans="2:8" ht="15.75">
      <c r="B16" s="1455"/>
      <c r="C16" s="1455"/>
      <c r="D16" s="1455"/>
      <c r="E16" s="1455"/>
      <c r="F16" s="1455"/>
      <c r="G16" s="1455"/>
      <c r="H16" s="1455"/>
    </row>
    <row r="17" spans="2:8" ht="15.75">
      <c r="B17" s="578" t="s">
        <v>1206</v>
      </c>
      <c r="C17" s="578"/>
      <c r="D17" s="578"/>
      <c r="E17" s="578"/>
      <c r="F17" s="578"/>
      <c r="G17" s="578"/>
      <c r="H17" s="578"/>
    </row>
    <row r="18" spans="2:8" ht="12.75" customHeight="1">
      <c r="B18" s="1410"/>
      <c r="C18" s="1410"/>
      <c r="D18" s="1410"/>
      <c r="E18" s="1410"/>
      <c r="F18" s="1410"/>
      <c r="G18" s="1410"/>
      <c r="H18" s="1410"/>
    </row>
  </sheetData>
  <mergeCells count="4">
    <mergeCell ref="B2:H2"/>
    <mergeCell ref="B14:H14"/>
    <mergeCell ref="B18:H18"/>
    <mergeCell ref="B15:H16"/>
  </mergeCells>
  <printOptions/>
  <pageMargins left="0.75" right="0.75" top="1" bottom="1" header="0.5" footer="0.5"/>
  <pageSetup horizontalDpi="600" verticalDpi="600" orientation="portrait" paperSize="9" scale="72"/>
  <drawing r:id="rId1"/>
</worksheet>
</file>

<file path=xl/worksheets/sheet68.xml><?xml version="1.0" encoding="utf-8"?>
<worksheet xmlns="http://schemas.openxmlformats.org/spreadsheetml/2006/main" xmlns:r="http://schemas.openxmlformats.org/officeDocument/2006/relationships">
  <sheetPr>
    <tabColor rgb="FF00976D"/>
  </sheetPr>
  <dimension ref="B2:H15"/>
  <sheetViews>
    <sheetView showGridLines="0" workbookViewId="0" topLeftCell="A1"/>
  </sheetViews>
  <sheetFormatPr defaultColWidth="10.875" defaultRowHeight="19.5" customHeight="1"/>
  <cols>
    <col min="1" max="1" width="5.50390625" style="9" customWidth="1"/>
    <col min="2" max="2" width="39.375" style="9" customWidth="1"/>
    <col min="3" max="16384" width="10.875" style="9" customWidth="1"/>
  </cols>
  <sheetData>
    <row r="2" spans="2:8" ht="20.1" customHeight="1">
      <c r="B2" s="1392" t="s">
        <v>1218</v>
      </c>
      <c r="C2" s="1392"/>
      <c r="D2" s="1392"/>
      <c r="E2" s="1392"/>
      <c r="F2" s="1392"/>
      <c r="G2" s="1392"/>
      <c r="H2" s="1392"/>
    </row>
    <row r="4" spans="2:8" ht="20.1" customHeight="1">
      <c r="B4" s="1431" t="s">
        <v>1217</v>
      </c>
      <c r="C4" s="1431"/>
      <c r="D4" s="1431"/>
      <c r="E4" s="1431"/>
      <c r="F4" s="1431"/>
      <c r="G4" s="1431"/>
      <c r="H4" s="1431"/>
    </row>
    <row r="6" spans="2:6" ht="20.1" customHeight="1">
      <c r="B6" s="1206" t="s">
        <v>1216</v>
      </c>
      <c r="C6" s="1205">
        <v>2013</v>
      </c>
      <c r="D6" s="1204">
        <v>2012</v>
      </c>
      <c r="E6" s="1204">
        <v>2011</v>
      </c>
      <c r="F6" s="1204">
        <v>2010</v>
      </c>
    </row>
    <row r="7" spans="2:6" ht="20.1" customHeight="1">
      <c r="B7" s="150" t="s">
        <v>349</v>
      </c>
      <c r="C7" s="1271">
        <v>647</v>
      </c>
      <c r="D7" s="1270">
        <v>657</v>
      </c>
      <c r="E7" s="1201">
        <v>732</v>
      </c>
      <c r="F7" s="1269">
        <v>697</v>
      </c>
    </row>
    <row r="8" spans="2:6" ht="20.1" customHeight="1">
      <c r="B8" s="150" t="s">
        <v>348</v>
      </c>
      <c r="C8" s="469">
        <v>797</v>
      </c>
      <c r="D8" s="468">
        <v>866</v>
      </c>
      <c r="E8" s="455">
        <v>885</v>
      </c>
      <c r="F8" s="771">
        <v>1060</v>
      </c>
    </row>
    <row r="9" spans="2:6" ht="20.1" customHeight="1">
      <c r="B9" s="150" t="s">
        <v>1211</v>
      </c>
      <c r="C9" s="469">
        <v>178</v>
      </c>
      <c r="D9" s="468">
        <v>182</v>
      </c>
      <c r="E9" s="455">
        <v>148</v>
      </c>
      <c r="F9" s="771">
        <v>148</v>
      </c>
    </row>
    <row r="10" spans="2:6" ht="20.1" customHeight="1">
      <c r="B10" s="150" t="s">
        <v>1167</v>
      </c>
      <c r="C10" s="469">
        <v>48</v>
      </c>
      <c r="D10" s="468">
        <v>33</v>
      </c>
      <c r="E10" s="455">
        <v>32</v>
      </c>
      <c r="F10" s="771">
        <v>39</v>
      </c>
    </row>
    <row r="11" spans="2:6" ht="20.1" customHeight="1">
      <c r="B11" s="391" t="s">
        <v>346</v>
      </c>
      <c r="C11" s="467">
        <v>50</v>
      </c>
      <c r="D11" s="466">
        <v>48</v>
      </c>
      <c r="E11" s="452">
        <v>66</v>
      </c>
      <c r="F11" s="770">
        <v>65</v>
      </c>
    </row>
    <row r="12" spans="2:6" ht="20.1" customHeight="1">
      <c r="B12" s="1259" t="s">
        <v>344</v>
      </c>
      <c r="C12" s="1258">
        <v>1719</v>
      </c>
      <c r="D12" s="1258">
        <v>1786</v>
      </c>
      <c r="E12" s="1257">
        <v>1863</v>
      </c>
      <c r="F12" s="1256">
        <v>2009</v>
      </c>
    </row>
    <row r="14" spans="2:8" ht="14.1" customHeight="1">
      <c r="B14" s="1396" t="s">
        <v>1215</v>
      </c>
      <c r="C14" s="1396"/>
      <c r="D14" s="1396"/>
      <c r="E14" s="1396"/>
      <c r="F14" s="1396"/>
      <c r="G14" s="1396"/>
      <c r="H14" s="1396"/>
    </row>
    <row r="15" spans="2:8" ht="20.1" customHeight="1">
      <c r="B15" s="1396"/>
      <c r="C15" s="1396"/>
      <c r="D15" s="1396"/>
      <c r="E15" s="1396"/>
      <c r="F15" s="1396"/>
      <c r="G15" s="1396"/>
      <c r="H15" s="1396"/>
    </row>
  </sheetData>
  <mergeCells count="4">
    <mergeCell ref="B2:H2"/>
    <mergeCell ref="B4:H4"/>
    <mergeCell ref="B14:H14"/>
    <mergeCell ref="B15:H15"/>
  </mergeCells>
  <printOptions/>
  <pageMargins left="0.75" right="0.75" top="1" bottom="1" header="0.5" footer="0.5"/>
  <pageSetup horizontalDpi="600" verticalDpi="600" orientation="portrait" paperSize="9" scale="72"/>
  <drawing r:id="rId1"/>
</worksheet>
</file>

<file path=xl/worksheets/sheet69.xml><?xml version="1.0" encoding="utf-8"?>
<worksheet xmlns="http://schemas.openxmlformats.org/spreadsheetml/2006/main" xmlns:r="http://schemas.openxmlformats.org/officeDocument/2006/relationships">
  <sheetPr>
    <tabColor rgb="FF00976D"/>
    <pageSetUpPr fitToPage="1"/>
  </sheetPr>
  <dimension ref="B2:M15"/>
  <sheetViews>
    <sheetView showGridLines="0" workbookViewId="0" topLeftCell="A1">
      <selection activeCell="F4" sqref="F4"/>
    </sheetView>
  </sheetViews>
  <sheetFormatPr defaultColWidth="10.875" defaultRowHeight="19.5" customHeight="1"/>
  <cols>
    <col min="1" max="1" width="5.50390625" style="9" customWidth="1"/>
    <col min="2" max="2" width="39.375" style="9" customWidth="1"/>
    <col min="3" max="16384" width="10.875" style="9" customWidth="1"/>
  </cols>
  <sheetData>
    <row r="2" spans="2:7" ht="20.1" customHeight="1">
      <c r="B2" s="1392" t="s">
        <v>1227</v>
      </c>
      <c r="C2" s="1392"/>
      <c r="D2" s="1392"/>
      <c r="E2" s="1392"/>
      <c r="F2" s="1392"/>
      <c r="G2" s="1392"/>
    </row>
    <row r="4" spans="2:6" ht="20.1" customHeight="1">
      <c r="B4" s="1206" t="s">
        <v>1226</v>
      </c>
      <c r="C4" s="1205">
        <v>2013</v>
      </c>
      <c r="D4" s="1204">
        <v>2012</v>
      </c>
      <c r="E4" s="1204">
        <v>2011</v>
      </c>
      <c r="F4" s="1204" t="s">
        <v>200</v>
      </c>
    </row>
    <row r="5" spans="2:6" ht="20.1" customHeight="1">
      <c r="B5" s="150" t="s">
        <v>349</v>
      </c>
      <c r="C5" s="1271">
        <v>78</v>
      </c>
      <c r="D5" s="1270">
        <v>82</v>
      </c>
      <c r="E5" s="1201">
        <v>91</v>
      </c>
      <c r="F5" s="1201">
        <v>64</v>
      </c>
    </row>
    <row r="6" spans="2:6" ht="20.1" customHeight="1">
      <c r="B6" s="1278" t="s">
        <v>1225</v>
      </c>
      <c r="C6" s="1277">
        <v>87</v>
      </c>
      <c r="D6" s="1276">
        <v>88</v>
      </c>
      <c r="E6" s="1275">
        <v>78</v>
      </c>
      <c r="F6" s="1275">
        <v>87</v>
      </c>
    </row>
    <row r="7" spans="2:6" ht="20.1" customHeight="1">
      <c r="B7" s="150" t="s">
        <v>760</v>
      </c>
      <c r="C7" s="1277">
        <v>100</v>
      </c>
      <c r="D7" s="1276">
        <v>99</v>
      </c>
      <c r="E7" s="1275">
        <v>81</v>
      </c>
      <c r="F7" s="1275">
        <v>83</v>
      </c>
    </row>
    <row r="8" spans="2:6" ht="20.1" customHeight="1">
      <c r="B8" s="150" t="s">
        <v>759</v>
      </c>
      <c r="C8" s="1263" t="s">
        <v>1224</v>
      </c>
      <c r="D8" s="1276">
        <v>67</v>
      </c>
      <c r="E8" s="1275">
        <v>67</v>
      </c>
      <c r="F8" s="1275">
        <v>81</v>
      </c>
    </row>
    <row r="9" spans="2:6" ht="20.1" customHeight="1">
      <c r="B9" s="150" t="s">
        <v>346</v>
      </c>
      <c r="C9" s="1277">
        <v>78</v>
      </c>
      <c r="D9" s="1276">
        <v>75</v>
      </c>
      <c r="E9" s="1275">
        <v>80</v>
      </c>
      <c r="F9" s="1275">
        <v>76</v>
      </c>
    </row>
    <row r="10" spans="2:6" ht="20.1" customHeight="1">
      <c r="B10" s="1259" t="s">
        <v>1223</v>
      </c>
      <c r="C10" s="1274">
        <v>84</v>
      </c>
      <c r="D10" s="1274">
        <v>86</v>
      </c>
      <c r="E10" s="1273">
        <v>83</v>
      </c>
      <c r="F10" s="1273">
        <v>77</v>
      </c>
    </row>
    <row r="11" ht="20.1" customHeight="1">
      <c r="D11" s="577"/>
    </row>
    <row r="12" spans="2:7" ht="12.95" customHeight="1">
      <c r="B12" s="1410" t="s">
        <v>1222</v>
      </c>
      <c r="C12" s="1410"/>
      <c r="D12" s="1410"/>
      <c r="E12" s="1410"/>
      <c r="F12" s="1410"/>
      <c r="G12" s="1410"/>
    </row>
    <row r="13" spans="2:7" ht="12.95" customHeight="1">
      <c r="B13" s="1410" t="s">
        <v>1221</v>
      </c>
      <c r="C13" s="1410"/>
      <c r="D13" s="1410"/>
      <c r="E13" s="1410"/>
      <c r="F13" s="1410"/>
      <c r="G13" s="1410"/>
    </row>
    <row r="14" spans="2:13" ht="12.95" customHeight="1">
      <c r="B14" s="1272" t="s">
        <v>1220</v>
      </c>
      <c r="C14" s="1272"/>
      <c r="D14" s="1272"/>
      <c r="E14" s="1272"/>
      <c r="F14" s="1272"/>
      <c r="G14" s="1272"/>
      <c r="H14" s="1272"/>
      <c r="I14" s="1272"/>
      <c r="J14" s="1272"/>
      <c r="K14" s="1272"/>
      <c r="L14" s="1272"/>
      <c r="M14" s="1272"/>
    </row>
    <row r="15" spans="2:7" ht="20.1" customHeight="1">
      <c r="B15" s="1410" t="s">
        <v>1219</v>
      </c>
      <c r="C15" s="1410"/>
      <c r="D15" s="1410"/>
      <c r="E15" s="1410"/>
      <c r="F15" s="1410"/>
      <c r="G15" s="1410"/>
    </row>
  </sheetData>
  <mergeCells count="4">
    <mergeCell ref="B2:G2"/>
    <mergeCell ref="B12:G12"/>
    <mergeCell ref="B13:G13"/>
    <mergeCell ref="B15:G15"/>
  </mergeCells>
  <printOptions/>
  <pageMargins left="0.7480314960629921" right="0.7480314960629921" top="0.984251968503937" bottom="0.984251968503937" header="0.5118110236220472" footer="0.5118110236220472"/>
  <pageSetup fitToHeight="1" fitToWidth="1" horizontalDpi="600" verticalDpi="600" orientation="portrait" paperSize="9" scale="65"/>
  <ignoredErrors>
    <ignoredError sqref="F4" numberStoredAsText="1"/>
  </ignoredErrors>
  <drawing r:id="rId1"/>
</worksheet>
</file>

<file path=xl/worksheets/sheet7.xml><?xml version="1.0" encoding="utf-8"?>
<worksheet xmlns="http://schemas.openxmlformats.org/spreadsheetml/2006/main" xmlns:r="http://schemas.openxmlformats.org/officeDocument/2006/relationships">
  <sheetPr>
    <tabColor theme="4"/>
    <pageSetUpPr fitToPage="1"/>
  </sheetPr>
  <dimension ref="B1:Y48"/>
  <sheetViews>
    <sheetView showGridLines="0" zoomScale="77" zoomScaleNormal="77" zoomScalePageLayoutView="50" workbookViewId="0" topLeftCell="A31">
      <selection activeCell="B2" sqref="B2:G2"/>
    </sheetView>
  </sheetViews>
  <sheetFormatPr defaultColWidth="10.875" defaultRowHeight="19.5" customHeight="1"/>
  <cols>
    <col min="1" max="1" width="5.50390625" style="9" customWidth="1"/>
    <col min="2" max="2" width="59.00390625" style="9" customWidth="1"/>
    <col min="3" max="19" width="11.125" style="9" customWidth="1"/>
    <col min="20" max="20" width="10.875" style="9" customWidth="1"/>
    <col min="21" max="25" width="11.125" style="9" bestFit="1" customWidth="1"/>
    <col min="26" max="16384" width="10.875" style="9" customWidth="1"/>
  </cols>
  <sheetData>
    <row r="1" ht="20.1" customHeight="1">
      <c r="I1" s="248"/>
    </row>
    <row r="2" spans="2:25" ht="20.1" customHeight="1">
      <c r="B2" s="1392" t="str">
        <f>UPPER("Financial highlights by quarter")</f>
        <v>FINANCIAL HIGHLIGHTS BY QUARTER</v>
      </c>
      <c r="C2" s="1392"/>
      <c r="D2" s="1392"/>
      <c r="E2" s="1392"/>
      <c r="F2" s="1392"/>
      <c r="G2" s="1392"/>
      <c r="H2" s="10"/>
      <c r="I2" s="10"/>
      <c r="J2" s="10"/>
      <c r="K2" s="10"/>
      <c r="L2" s="10"/>
      <c r="M2" s="10"/>
      <c r="N2" s="10"/>
      <c r="P2" s="10"/>
      <c r="Q2" s="10"/>
      <c r="R2" s="10"/>
      <c r="S2" s="10"/>
      <c r="T2" s="10"/>
      <c r="U2" s="10"/>
      <c r="V2" s="10"/>
      <c r="W2" s="10"/>
      <c r="X2" s="10"/>
      <c r="Y2" s="10"/>
    </row>
    <row r="3" ht="20.1" customHeight="1">
      <c r="B3" s="10"/>
    </row>
    <row r="4" spans="2:19" ht="20.1" customHeight="1">
      <c r="B4" s="117" t="s">
        <v>218</v>
      </c>
      <c r="C4" s="1395" t="s">
        <v>149</v>
      </c>
      <c r="D4" s="1395"/>
      <c r="E4" s="1395"/>
      <c r="F4" s="1395"/>
      <c r="G4" s="1395"/>
      <c r="I4" s="1395" t="s">
        <v>149</v>
      </c>
      <c r="J4" s="1395"/>
      <c r="K4" s="1395"/>
      <c r="L4" s="1395"/>
      <c r="M4" s="1395"/>
      <c r="O4" s="1395" t="s">
        <v>149</v>
      </c>
      <c r="P4" s="1395"/>
      <c r="Q4" s="1395"/>
      <c r="R4" s="1395"/>
      <c r="S4" s="1395"/>
    </row>
    <row r="5" spans="3:19" ht="20.1" customHeight="1">
      <c r="C5" s="116">
        <v>2013</v>
      </c>
      <c r="D5" s="1395" t="s">
        <v>188</v>
      </c>
      <c r="E5" s="1395"/>
      <c r="F5" s="1395"/>
      <c r="G5" s="1395"/>
      <c r="H5" s="102"/>
      <c r="I5" s="115">
        <v>2012</v>
      </c>
      <c r="J5" s="1399" t="s">
        <v>188</v>
      </c>
      <c r="K5" s="1399"/>
      <c r="L5" s="1399"/>
      <c r="M5" s="1399"/>
      <c r="N5" s="119"/>
      <c r="O5" s="115">
        <v>2011</v>
      </c>
      <c r="P5" s="1399" t="s">
        <v>188</v>
      </c>
      <c r="Q5" s="1399"/>
      <c r="R5" s="1399"/>
      <c r="S5" s="1399"/>
    </row>
    <row r="6" spans="2:19" ht="20.1" customHeight="1">
      <c r="B6" s="50"/>
      <c r="C6" s="83" t="s">
        <v>186</v>
      </c>
      <c r="D6" s="271" t="s">
        <v>185</v>
      </c>
      <c r="E6" s="113" t="s">
        <v>184</v>
      </c>
      <c r="F6" s="113" t="s">
        <v>183</v>
      </c>
      <c r="G6" s="113" t="s">
        <v>182</v>
      </c>
      <c r="H6" s="102"/>
      <c r="I6" s="46" t="s">
        <v>186</v>
      </c>
      <c r="J6" s="213" t="s">
        <v>185</v>
      </c>
      <c r="K6" s="111" t="s">
        <v>184</v>
      </c>
      <c r="L6" s="111" t="s">
        <v>183</v>
      </c>
      <c r="M6" s="111" t="s">
        <v>182</v>
      </c>
      <c r="N6" s="58"/>
      <c r="O6" s="46" t="s">
        <v>233</v>
      </c>
      <c r="P6" s="213" t="s">
        <v>185</v>
      </c>
      <c r="Q6" s="111" t="s">
        <v>184</v>
      </c>
      <c r="R6" s="111" t="s">
        <v>183</v>
      </c>
      <c r="S6" s="111" t="s">
        <v>182</v>
      </c>
    </row>
    <row r="7" spans="2:19" ht="20.1" customHeight="1">
      <c r="B7" s="270" t="s">
        <v>142</v>
      </c>
      <c r="C7" s="269">
        <v>10745</v>
      </c>
      <c r="D7" s="269">
        <v>2863</v>
      </c>
      <c r="E7" s="269">
        <v>2699</v>
      </c>
      <c r="F7" s="269">
        <v>2716</v>
      </c>
      <c r="G7" s="268">
        <v>2467</v>
      </c>
      <c r="H7" s="102"/>
      <c r="I7" s="258">
        <v>12276</v>
      </c>
      <c r="J7" s="258">
        <v>3080</v>
      </c>
      <c r="K7" s="258">
        <v>2791</v>
      </c>
      <c r="L7" s="258">
        <v>3364</v>
      </c>
      <c r="M7" s="258">
        <v>3041</v>
      </c>
      <c r="N7" s="58"/>
      <c r="O7" s="236">
        <v>11457</v>
      </c>
      <c r="P7" s="235">
        <v>3104</v>
      </c>
      <c r="Q7" s="235">
        <v>2794</v>
      </c>
      <c r="R7" s="235">
        <v>2801</v>
      </c>
      <c r="S7" s="267">
        <v>2725</v>
      </c>
    </row>
    <row r="8" spans="2:19" ht="20.1" customHeight="1">
      <c r="B8" s="100" t="s">
        <v>238</v>
      </c>
      <c r="C8" s="266">
        <v>4.73</v>
      </c>
      <c r="D8" s="266">
        <v>1.26</v>
      </c>
      <c r="E8" s="266">
        <v>1.19</v>
      </c>
      <c r="F8" s="266">
        <v>1.19</v>
      </c>
      <c r="G8" s="265">
        <v>1.08</v>
      </c>
      <c r="H8" s="102"/>
      <c r="I8" s="264">
        <v>5.42</v>
      </c>
      <c r="J8" s="264">
        <v>1.36</v>
      </c>
      <c r="K8" s="264">
        <v>1.23</v>
      </c>
      <c r="L8" s="264">
        <v>1.48</v>
      </c>
      <c r="M8" s="264">
        <v>1.34</v>
      </c>
      <c r="N8" s="58"/>
      <c r="O8" s="263">
        <v>5.08</v>
      </c>
      <c r="P8" s="262">
        <v>1.38</v>
      </c>
      <c r="Q8" s="262">
        <v>1.24</v>
      </c>
      <c r="R8" s="262">
        <v>1.24</v>
      </c>
      <c r="S8" s="261">
        <v>1.2</v>
      </c>
    </row>
    <row r="9" spans="2:19" ht="20.1" customHeight="1">
      <c r="B9" s="256" t="s">
        <v>143</v>
      </c>
      <c r="C9" s="260">
        <v>8440</v>
      </c>
      <c r="D9" s="260">
        <v>1537</v>
      </c>
      <c r="E9" s="260">
        <v>2537</v>
      </c>
      <c r="F9" s="260">
        <v>2761</v>
      </c>
      <c r="G9" s="259">
        <v>1605</v>
      </c>
      <c r="H9" s="102"/>
      <c r="I9" s="258">
        <v>10609</v>
      </c>
      <c r="J9" s="258">
        <v>3668</v>
      </c>
      <c r="K9" s="258">
        <v>1518</v>
      </c>
      <c r="L9" s="258">
        <v>3082</v>
      </c>
      <c r="M9" s="258">
        <v>2341</v>
      </c>
      <c r="N9" s="58"/>
      <c r="O9" s="234">
        <v>12309</v>
      </c>
      <c r="P9" s="233">
        <v>3946</v>
      </c>
      <c r="Q9" s="233">
        <v>2726</v>
      </c>
      <c r="R9" s="233">
        <v>3314</v>
      </c>
      <c r="S9" s="257">
        <v>2290</v>
      </c>
    </row>
    <row r="10" spans="2:19" ht="20.1" customHeight="1">
      <c r="B10" s="256" t="s">
        <v>216</v>
      </c>
      <c r="C10" s="255" t="s">
        <v>237</v>
      </c>
      <c r="D10" s="255">
        <v>0.259</v>
      </c>
      <c r="E10" s="255">
        <v>0.276</v>
      </c>
      <c r="F10" s="255">
        <v>0.23</v>
      </c>
      <c r="G10" s="254">
        <v>0.233</v>
      </c>
      <c r="H10" s="102"/>
      <c r="I10" s="253">
        <v>0.219</v>
      </c>
      <c r="J10" s="253">
        <v>0.226</v>
      </c>
      <c r="K10" s="253">
        <v>0.219</v>
      </c>
      <c r="L10" s="253">
        <v>0.212</v>
      </c>
      <c r="M10" s="253">
        <v>0.219</v>
      </c>
      <c r="N10" s="58"/>
      <c r="O10" s="253">
        <v>0.234</v>
      </c>
      <c r="P10" s="231">
        <v>0.193</v>
      </c>
      <c r="Q10" s="231">
        <v>0.243</v>
      </c>
      <c r="R10" s="231">
        <v>0.152</v>
      </c>
      <c r="S10" s="252">
        <v>0.234</v>
      </c>
    </row>
    <row r="11" spans="2:19" ht="20.1" customHeight="1">
      <c r="B11" s="100" t="s">
        <v>236</v>
      </c>
      <c r="C11" s="251">
        <v>2377678160</v>
      </c>
      <c r="D11" s="251">
        <v>2365933626</v>
      </c>
      <c r="E11" s="251">
        <v>2376735991</v>
      </c>
      <c r="F11" s="251">
        <v>2377196179</v>
      </c>
      <c r="G11" s="250">
        <v>2377678160</v>
      </c>
      <c r="H11" s="102"/>
      <c r="I11" s="248">
        <v>2365933146</v>
      </c>
      <c r="J11" s="248">
        <v>2364545977</v>
      </c>
      <c r="K11" s="248">
        <v>2364546966</v>
      </c>
      <c r="L11" s="248">
        <v>2365919246</v>
      </c>
      <c r="M11" s="248">
        <v>2365933146</v>
      </c>
      <c r="N11" s="58"/>
      <c r="O11" s="247">
        <v>2363767313</v>
      </c>
      <c r="P11" s="246">
        <v>2351139024</v>
      </c>
      <c r="Q11" s="246">
        <v>2361390509</v>
      </c>
      <c r="R11" s="246">
        <v>2363752941</v>
      </c>
      <c r="S11" s="245">
        <v>2363767313</v>
      </c>
    </row>
    <row r="12" spans="2:19" ht="20.1" customHeight="1">
      <c r="B12" s="100" t="s">
        <v>235</v>
      </c>
      <c r="C12" s="251">
        <v>2271543658</v>
      </c>
      <c r="D12" s="251">
        <v>2269007119</v>
      </c>
      <c r="E12" s="251">
        <v>2274457002</v>
      </c>
      <c r="F12" s="251">
        <v>2274700388</v>
      </c>
      <c r="G12" s="249">
        <v>2275542264</v>
      </c>
      <c r="H12" s="102"/>
      <c r="I12" s="248">
        <v>2266635745</v>
      </c>
      <c r="J12" s="248">
        <v>2264743824</v>
      </c>
      <c r="K12" s="248">
        <v>2264091516</v>
      </c>
      <c r="L12" s="248">
        <v>2268296670</v>
      </c>
      <c r="M12" s="248">
        <v>2270173079</v>
      </c>
      <c r="N12" s="58"/>
      <c r="O12" s="247">
        <v>2256951403</v>
      </c>
      <c r="P12" s="246">
        <v>2251135143</v>
      </c>
      <c r="Q12" s="246">
        <v>2255537890</v>
      </c>
      <c r="R12" s="246">
        <v>2260966547</v>
      </c>
      <c r="S12" s="245">
        <v>2263503634</v>
      </c>
    </row>
    <row r="13" spans="2:19" ht="20.1" customHeight="1">
      <c r="B13" s="100" t="s">
        <v>234</v>
      </c>
      <c r="C13" s="251">
        <v>4414200</v>
      </c>
      <c r="D13" s="251" t="s">
        <v>199</v>
      </c>
      <c r="E13" s="251" t="s">
        <v>199</v>
      </c>
      <c r="F13" s="250">
        <v>4414200</v>
      </c>
      <c r="G13" s="249" t="s">
        <v>199</v>
      </c>
      <c r="H13" s="241"/>
      <c r="I13" s="248">
        <v>1800000</v>
      </c>
      <c r="J13" s="248" t="s">
        <v>199</v>
      </c>
      <c r="K13" s="248" t="s">
        <v>199</v>
      </c>
      <c r="L13" s="248" t="s">
        <v>199</v>
      </c>
      <c r="M13" s="248">
        <v>1800000</v>
      </c>
      <c r="N13" s="58"/>
      <c r="O13" s="247" t="s">
        <v>199</v>
      </c>
      <c r="P13" s="246" t="s">
        <v>199</v>
      </c>
      <c r="Q13" s="246" t="s">
        <v>199</v>
      </c>
      <c r="R13" s="246" t="s">
        <v>199</v>
      </c>
      <c r="S13" s="245" t="s">
        <v>199</v>
      </c>
    </row>
    <row r="14" spans="2:19" ht="20.1" customHeight="1">
      <c r="B14" s="95" t="s">
        <v>208</v>
      </c>
      <c r="C14" s="244">
        <v>0.2</v>
      </c>
      <c r="D14" s="244" t="s">
        <v>199</v>
      </c>
      <c r="E14" s="244" t="s">
        <v>199</v>
      </c>
      <c r="F14" s="243">
        <v>0.2</v>
      </c>
      <c r="G14" s="242" t="s">
        <v>199</v>
      </c>
      <c r="H14" s="241"/>
      <c r="I14" s="240">
        <v>0.1</v>
      </c>
      <c r="J14" s="238" t="s">
        <v>199</v>
      </c>
      <c r="K14" s="239" t="s">
        <v>199</v>
      </c>
      <c r="L14" s="238" t="s">
        <v>199</v>
      </c>
      <c r="M14" s="237">
        <v>0.1</v>
      </c>
      <c r="N14" s="58"/>
      <c r="O14" s="220" t="s">
        <v>199</v>
      </c>
      <c r="P14" s="220" t="s">
        <v>199</v>
      </c>
      <c r="Q14" s="220" t="s">
        <v>199</v>
      </c>
      <c r="R14" s="220" t="s">
        <v>199</v>
      </c>
      <c r="S14" s="219" t="s">
        <v>199</v>
      </c>
    </row>
    <row r="15" spans="2:19" ht="20.1" customHeight="1">
      <c r="B15" s="102"/>
      <c r="C15" s="102"/>
      <c r="D15" s="102"/>
      <c r="E15" s="102"/>
      <c r="F15" s="102"/>
      <c r="G15" s="102"/>
      <c r="H15" s="102"/>
      <c r="I15" s="102"/>
      <c r="J15" s="102"/>
      <c r="K15" s="102"/>
      <c r="L15" s="102"/>
      <c r="M15" s="102"/>
      <c r="N15" s="102"/>
      <c r="O15" s="102"/>
      <c r="P15" s="102"/>
      <c r="Q15" s="102"/>
      <c r="R15" s="102"/>
      <c r="S15" s="102"/>
    </row>
    <row r="16" spans="3:19" ht="20.1" customHeight="1">
      <c r="C16" s="1403"/>
      <c r="D16" s="1403"/>
      <c r="E16" s="1403"/>
      <c r="F16" s="1403"/>
      <c r="G16" s="1403"/>
      <c r="H16" s="102"/>
      <c r="N16" s="102"/>
      <c r="O16" s="1404"/>
      <c r="P16" s="1404"/>
      <c r="Q16" s="1404"/>
      <c r="R16" s="1404"/>
      <c r="S16" s="1404"/>
    </row>
    <row r="17" spans="2:25" ht="20.1" customHeight="1">
      <c r="B17" s="215" t="s">
        <v>218</v>
      </c>
      <c r="C17" s="1399" t="s">
        <v>149</v>
      </c>
      <c r="D17" s="1399"/>
      <c r="E17" s="1399"/>
      <c r="F17" s="1399"/>
      <c r="G17" s="1399"/>
      <c r="H17" s="119"/>
      <c r="I17" s="1399" t="s">
        <v>149</v>
      </c>
      <c r="J17" s="1399"/>
      <c r="K17" s="1399"/>
      <c r="L17" s="1399"/>
      <c r="M17" s="1399"/>
      <c r="N17" s="119"/>
      <c r="O17" s="1402" t="s">
        <v>149</v>
      </c>
      <c r="P17" s="1399"/>
      <c r="Q17" s="1399"/>
      <c r="R17" s="1399"/>
      <c r="S17" s="1399"/>
      <c r="T17" s="58"/>
      <c r="U17" s="1399" t="s">
        <v>149</v>
      </c>
      <c r="V17" s="1399"/>
      <c r="W17" s="1399"/>
      <c r="X17" s="1399"/>
      <c r="Y17" s="1399"/>
    </row>
    <row r="18" spans="2:25" ht="20.1" customHeight="1">
      <c r="B18" s="214"/>
      <c r="C18" s="115">
        <v>2010</v>
      </c>
      <c r="D18" s="1399" t="s">
        <v>188</v>
      </c>
      <c r="E18" s="1399"/>
      <c r="F18" s="1399"/>
      <c r="G18" s="1399"/>
      <c r="H18" s="58"/>
      <c r="I18" s="115">
        <v>2009</v>
      </c>
      <c r="J18" s="1399" t="s">
        <v>188</v>
      </c>
      <c r="K18" s="1399"/>
      <c r="L18" s="1399"/>
      <c r="M18" s="1399"/>
      <c r="N18" s="58"/>
      <c r="O18" s="115">
        <v>2008</v>
      </c>
      <c r="P18" s="1399" t="s">
        <v>188</v>
      </c>
      <c r="Q18" s="1399"/>
      <c r="R18" s="1399"/>
      <c r="S18" s="1399"/>
      <c r="T18" s="58"/>
      <c r="U18" s="115">
        <v>2007</v>
      </c>
      <c r="V18" s="1399" t="s">
        <v>188</v>
      </c>
      <c r="W18" s="1399"/>
      <c r="X18" s="1399"/>
      <c r="Y18" s="1399"/>
    </row>
    <row r="19" spans="2:25" ht="20.1" customHeight="1">
      <c r="B19" s="45"/>
      <c r="C19" s="46" t="s">
        <v>233</v>
      </c>
      <c r="D19" s="213" t="s">
        <v>185</v>
      </c>
      <c r="E19" s="111" t="s">
        <v>184</v>
      </c>
      <c r="F19" s="111" t="s">
        <v>183</v>
      </c>
      <c r="G19" s="111" t="s">
        <v>182</v>
      </c>
      <c r="H19" s="58"/>
      <c r="I19" s="46" t="s">
        <v>233</v>
      </c>
      <c r="J19" s="213" t="s">
        <v>185</v>
      </c>
      <c r="K19" s="111" t="s">
        <v>184</v>
      </c>
      <c r="L19" s="111" t="s">
        <v>183</v>
      </c>
      <c r="M19" s="111" t="s">
        <v>182</v>
      </c>
      <c r="N19" s="58"/>
      <c r="O19" s="46" t="s">
        <v>186</v>
      </c>
      <c r="P19" s="213" t="s">
        <v>185</v>
      </c>
      <c r="Q19" s="111" t="s">
        <v>184</v>
      </c>
      <c r="R19" s="111" t="s">
        <v>183</v>
      </c>
      <c r="S19" s="111" t="s">
        <v>182</v>
      </c>
      <c r="T19" s="58"/>
      <c r="U19" s="46" t="s">
        <v>186</v>
      </c>
      <c r="V19" s="213" t="s">
        <v>185</v>
      </c>
      <c r="W19" s="111" t="s">
        <v>184</v>
      </c>
      <c r="X19" s="111" t="s">
        <v>183</v>
      </c>
      <c r="Y19" s="111" t="s">
        <v>182</v>
      </c>
    </row>
    <row r="20" spans="2:25" ht="20.1" customHeight="1">
      <c r="B20" s="212" t="s">
        <v>142</v>
      </c>
      <c r="C20" s="206">
        <v>10314</v>
      </c>
      <c r="D20" s="205">
        <v>2296</v>
      </c>
      <c r="E20" s="205">
        <v>2961</v>
      </c>
      <c r="F20" s="205">
        <v>2475</v>
      </c>
      <c r="G20" s="208">
        <v>2556</v>
      </c>
      <c r="H20" s="58"/>
      <c r="I20" s="236" t="s">
        <v>232</v>
      </c>
      <c r="J20" s="235">
        <v>2113</v>
      </c>
      <c r="K20" s="205">
        <v>1721</v>
      </c>
      <c r="L20" s="205">
        <v>1869</v>
      </c>
      <c r="M20" s="208">
        <v>2081</v>
      </c>
      <c r="N20" s="58"/>
      <c r="O20" s="206">
        <v>13920</v>
      </c>
      <c r="P20" s="205">
        <v>3254</v>
      </c>
      <c r="Q20" s="205">
        <v>3723</v>
      </c>
      <c r="R20" s="205">
        <v>4070</v>
      </c>
      <c r="S20" s="208">
        <v>2873</v>
      </c>
      <c r="T20" s="58"/>
      <c r="U20" s="206">
        <v>12203</v>
      </c>
      <c r="V20" s="205">
        <v>2992</v>
      </c>
      <c r="W20" s="205">
        <v>3100</v>
      </c>
      <c r="X20" s="205">
        <v>3004</v>
      </c>
      <c r="Y20" s="205">
        <v>3107</v>
      </c>
    </row>
    <row r="21" spans="2:25" ht="20.1" customHeight="1">
      <c r="B21" s="181" t="s">
        <v>231</v>
      </c>
      <c r="C21" s="200">
        <v>4.6</v>
      </c>
      <c r="D21" s="199">
        <v>1.02</v>
      </c>
      <c r="E21" s="199">
        <v>1.32</v>
      </c>
      <c r="F21" s="199">
        <v>1.1</v>
      </c>
      <c r="G21" s="201">
        <v>1.14</v>
      </c>
      <c r="H21" s="58"/>
      <c r="I21" s="225" t="s">
        <v>230</v>
      </c>
      <c r="J21" s="224">
        <v>0.95</v>
      </c>
      <c r="K21" s="199">
        <v>0.77</v>
      </c>
      <c r="L21" s="199">
        <v>0.84</v>
      </c>
      <c r="M21" s="201">
        <v>0.93</v>
      </c>
      <c r="N21" s="58"/>
      <c r="O21" s="200">
        <v>6.2</v>
      </c>
      <c r="P21" s="199">
        <v>1.44</v>
      </c>
      <c r="Q21" s="199">
        <v>1.65</v>
      </c>
      <c r="R21" s="199">
        <v>1.81</v>
      </c>
      <c r="S21" s="201">
        <v>1.29</v>
      </c>
      <c r="T21" s="58"/>
      <c r="U21" s="200">
        <v>5.37</v>
      </c>
      <c r="V21" s="199">
        <v>1.31</v>
      </c>
      <c r="W21" s="199">
        <v>1.36</v>
      </c>
      <c r="X21" s="199">
        <v>1.32</v>
      </c>
      <c r="Y21" s="199">
        <v>1.37</v>
      </c>
    </row>
    <row r="22" spans="2:25" ht="20.1" customHeight="1">
      <c r="B22" s="191" t="s">
        <v>143</v>
      </c>
      <c r="C22" s="193">
        <v>10597</v>
      </c>
      <c r="D22" s="192">
        <v>2613</v>
      </c>
      <c r="E22" s="192">
        <v>3101</v>
      </c>
      <c r="F22" s="192">
        <v>2827</v>
      </c>
      <c r="G22" s="195">
        <v>2030</v>
      </c>
      <c r="H22" s="58"/>
      <c r="I22" s="234" t="s">
        <v>229</v>
      </c>
      <c r="J22" s="233">
        <v>2290</v>
      </c>
      <c r="K22" s="192">
        <v>2169</v>
      </c>
      <c r="L22" s="192">
        <v>1923</v>
      </c>
      <c r="M22" s="195">
        <v>2065</v>
      </c>
      <c r="N22" s="58"/>
      <c r="O22" s="193">
        <v>10590</v>
      </c>
      <c r="P22" s="192">
        <v>3602</v>
      </c>
      <c r="Q22" s="192">
        <v>4732</v>
      </c>
      <c r="R22" s="192">
        <v>3050</v>
      </c>
      <c r="S22" s="195">
        <v>-794</v>
      </c>
      <c r="T22" s="58"/>
      <c r="U22" s="193">
        <v>13181</v>
      </c>
      <c r="V22" s="192">
        <v>3049</v>
      </c>
      <c r="W22" s="192">
        <v>3411</v>
      </c>
      <c r="X22" s="192">
        <v>3121</v>
      </c>
      <c r="Y22" s="192">
        <v>3600</v>
      </c>
    </row>
    <row r="23" spans="2:25" ht="20.1" customHeight="1">
      <c r="B23" s="191" t="s">
        <v>216</v>
      </c>
      <c r="C23" s="184">
        <v>0.225</v>
      </c>
      <c r="D23" s="183">
        <v>0.215</v>
      </c>
      <c r="E23" s="183">
        <v>0.227</v>
      </c>
      <c r="F23" s="183">
        <v>0.182</v>
      </c>
      <c r="G23" s="186">
        <v>0.225</v>
      </c>
      <c r="H23" s="58"/>
      <c r="I23" s="232" t="s">
        <v>228</v>
      </c>
      <c r="J23" s="231">
        <v>0.191</v>
      </c>
      <c r="K23" s="183">
        <v>0.247</v>
      </c>
      <c r="L23" s="183">
        <v>0.208</v>
      </c>
      <c r="M23" s="186">
        <v>0.269</v>
      </c>
      <c r="N23" s="58"/>
      <c r="O23" s="230">
        <v>0.23</v>
      </c>
      <c r="P23" s="229">
        <v>0.21</v>
      </c>
      <c r="Q23" s="183">
        <v>0.251</v>
      </c>
      <c r="R23" s="183">
        <v>0.154</v>
      </c>
      <c r="S23" s="186">
        <v>0.225</v>
      </c>
      <c r="T23" s="58"/>
      <c r="U23" s="230">
        <v>0.27</v>
      </c>
      <c r="V23" s="229">
        <v>0.23</v>
      </c>
      <c r="W23" s="183">
        <v>0.258</v>
      </c>
      <c r="X23" s="183">
        <v>0.238</v>
      </c>
      <c r="Y23" s="183">
        <v>0.273</v>
      </c>
    </row>
    <row r="24" spans="2:25" ht="20.1" customHeight="1">
      <c r="B24" s="181" t="s">
        <v>227</v>
      </c>
      <c r="C24" s="228">
        <v>2349640931</v>
      </c>
      <c r="D24" s="227">
        <v>2348587570</v>
      </c>
      <c r="E24" s="227">
        <v>2348729461</v>
      </c>
      <c r="F24" s="227">
        <v>2348830901</v>
      </c>
      <c r="G24" s="226">
        <v>2349640931</v>
      </c>
      <c r="H24" s="58"/>
      <c r="I24" s="221" t="s">
        <v>226</v>
      </c>
      <c r="J24" s="175">
        <v>2372269434</v>
      </c>
      <c r="K24" s="171">
        <v>2372373960</v>
      </c>
      <c r="L24" s="171">
        <v>2347765791</v>
      </c>
      <c r="M24" s="174">
        <v>2348422884</v>
      </c>
      <c r="N24" s="58"/>
      <c r="O24" s="172">
        <v>2371808074</v>
      </c>
      <c r="P24" s="171">
        <v>2395816251</v>
      </c>
      <c r="Q24" s="171">
        <v>2401210435</v>
      </c>
      <c r="R24" s="171">
        <v>2371635621</v>
      </c>
      <c r="S24" s="174">
        <v>2371808074</v>
      </c>
      <c r="T24" s="58"/>
      <c r="U24" s="172">
        <v>2395532097</v>
      </c>
      <c r="V24" s="171">
        <v>2392912284</v>
      </c>
      <c r="W24" s="171">
        <v>2393312826</v>
      </c>
      <c r="X24" s="171">
        <v>2394802679</v>
      </c>
      <c r="Y24" s="171">
        <v>2395532097</v>
      </c>
    </row>
    <row r="25" spans="2:25" ht="20.1" customHeight="1">
      <c r="B25" s="181" t="s">
        <v>225</v>
      </c>
      <c r="C25" s="228">
        <v>2244494576</v>
      </c>
      <c r="D25" s="227">
        <v>2242655630</v>
      </c>
      <c r="E25" s="227">
        <v>2242498492</v>
      </c>
      <c r="F25" s="227">
        <v>2244895039</v>
      </c>
      <c r="G25" s="226">
        <v>2247929142</v>
      </c>
      <c r="H25" s="58"/>
      <c r="I25" s="221" t="s">
        <v>224</v>
      </c>
      <c r="J25" s="175">
        <v>2235352499</v>
      </c>
      <c r="K25" s="171">
        <v>2235576296</v>
      </c>
      <c r="L25" s="171">
        <v>2236847472</v>
      </c>
      <c r="M25" s="174">
        <v>2241392531</v>
      </c>
      <c r="N25" s="58"/>
      <c r="O25" s="172">
        <v>2246658542</v>
      </c>
      <c r="P25" s="171">
        <v>2253957869</v>
      </c>
      <c r="Q25" s="171">
        <v>2252870293</v>
      </c>
      <c r="R25" s="171">
        <v>2244325221</v>
      </c>
      <c r="S25" s="174">
        <v>2235480782</v>
      </c>
      <c r="T25" s="58"/>
      <c r="U25" s="172">
        <v>2274384984</v>
      </c>
      <c r="V25" s="171">
        <v>2280931768</v>
      </c>
      <c r="W25" s="171">
        <v>2278438717</v>
      </c>
      <c r="X25" s="171">
        <v>2272565123</v>
      </c>
      <c r="Y25" s="171">
        <v>2265604327</v>
      </c>
    </row>
    <row r="26" spans="2:25" ht="20.1" customHeight="1">
      <c r="B26" s="181" t="s">
        <v>223</v>
      </c>
      <c r="C26" s="225" t="s">
        <v>199</v>
      </c>
      <c r="D26" s="224" t="s">
        <v>199</v>
      </c>
      <c r="E26" s="224" t="s">
        <v>199</v>
      </c>
      <c r="F26" s="224" t="s">
        <v>199</v>
      </c>
      <c r="G26" s="223" t="s">
        <v>199</v>
      </c>
      <c r="H26" s="58"/>
      <c r="I26" s="225" t="s">
        <v>199</v>
      </c>
      <c r="J26" s="224" t="s">
        <v>199</v>
      </c>
      <c r="K26" s="224" t="s">
        <v>199</v>
      </c>
      <c r="L26" s="224" t="s">
        <v>199</v>
      </c>
      <c r="M26" s="223" t="s">
        <v>199</v>
      </c>
      <c r="N26" s="58"/>
      <c r="O26" s="221" t="s">
        <v>222</v>
      </c>
      <c r="P26" s="171">
        <v>9000000</v>
      </c>
      <c r="Q26" s="171">
        <v>7000000</v>
      </c>
      <c r="R26" s="171">
        <v>8000000</v>
      </c>
      <c r="S26" s="222" t="s">
        <v>221</v>
      </c>
      <c r="T26" s="58"/>
      <c r="U26" s="221" t="s">
        <v>220</v>
      </c>
      <c r="V26" s="171">
        <v>6000000</v>
      </c>
      <c r="W26" s="171">
        <v>8000000</v>
      </c>
      <c r="X26" s="175" t="s">
        <v>219</v>
      </c>
      <c r="Y26" s="171">
        <v>9000000</v>
      </c>
    </row>
    <row r="27" spans="2:25" ht="20.1" customHeight="1">
      <c r="B27" s="166" t="s">
        <v>208</v>
      </c>
      <c r="C27" s="220" t="s">
        <v>199</v>
      </c>
      <c r="D27" s="220" t="s">
        <v>199</v>
      </c>
      <c r="E27" s="220" t="s">
        <v>199</v>
      </c>
      <c r="F27" s="220" t="s">
        <v>199</v>
      </c>
      <c r="G27" s="219" t="s">
        <v>199</v>
      </c>
      <c r="H27" s="58"/>
      <c r="I27" s="218" t="s">
        <v>199</v>
      </c>
      <c r="J27" s="217" t="s">
        <v>199</v>
      </c>
      <c r="K27" s="217" t="s">
        <v>199</v>
      </c>
      <c r="L27" s="217" t="s">
        <v>199</v>
      </c>
      <c r="M27" s="216" t="s">
        <v>199</v>
      </c>
      <c r="N27" s="58"/>
      <c r="O27" s="165">
        <v>1.3</v>
      </c>
      <c r="P27" s="164">
        <v>0.4</v>
      </c>
      <c r="Q27" s="164">
        <v>0.4</v>
      </c>
      <c r="R27" s="164">
        <v>0.4</v>
      </c>
      <c r="S27" s="167">
        <v>0.1</v>
      </c>
      <c r="T27" s="58"/>
      <c r="U27" s="165">
        <v>1.8</v>
      </c>
      <c r="V27" s="164">
        <v>0.3</v>
      </c>
      <c r="W27" s="164">
        <v>0.5</v>
      </c>
      <c r="X27" s="164">
        <v>0.5</v>
      </c>
      <c r="Y27" s="164">
        <v>0.5</v>
      </c>
    </row>
    <row r="28" spans="2:25" ht="20.1" customHeight="1">
      <c r="B28" s="119"/>
      <c r="C28" s="119"/>
      <c r="D28" s="119"/>
      <c r="E28" s="119"/>
      <c r="F28" s="119"/>
      <c r="G28" s="119"/>
      <c r="H28" s="58"/>
      <c r="I28" s="119"/>
      <c r="J28" s="119"/>
      <c r="K28" s="119"/>
      <c r="L28" s="119"/>
      <c r="M28" s="119"/>
      <c r="N28" s="58"/>
      <c r="O28" s="119"/>
      <c r="P28" s="119"/>
      <c r="Q28" s="119"/>
      <c r="R28" s="119"/>
      <c r="S28" s="119"/>
      <c r="T28" s="58"/>
      <c r="U28" s="58"/>
      <c r="V28" s="58"/>
      <c r="W28" s="58"/>
      <c r="X28" s="58"/>
      <c r="Y28" s="58"/>
    </row>
    <row r="29" spans="2:25" ht="20.1" customHeight="1">
      <c r="B29" s="119"/>
      <c r="C29" s="119"/>
      <c r="D29" s="119"/>
      <c r="E29" s="119"/>
      <c r="F29" s="119"/>
      <c r="G29" s="119"/>
      <c r="H29" s="58"/>
      <c r="I29" s="119"/>
      <c r="J29" s="119"/>
      <c r="K29" s="119"/>
      <c r="L29" s="119"/>
      <c r="M29" s="119"/>
      <c r="N29" s="58"/>
      <c r="O29" s="119"/>
      <c r="P29" s="119"/>
      <c r="Q29" s="119"/>
      <c r="R29" s="119"/>
      <c r="S29" s="119"/>
      <c r="T29" s="58"/>
      <c r="U29" s="58"/>
      <c r="V29" s="58"/>
      <c r="W29" s="58"/>
      <c r="X29" s="58"/>
      <c r="Y29" s="58"/>
    </row>
    <row r="30" spans="2:25" ht="20.1" customHeight="1">
      <c r="B30" s="215" t="s">
        <v>218</v>
      </c>
      <c r="C30" s="1399" t="s">
        <v>149</v>
      </c>
      <c r="D30" s="1399"/>
      <c r="E30" s="1399"/>
      <c r="F30" s="1399"/>
      <c r="G30" s="1399"/>
      <c r="H30" s="58"/>
      <c r="I30" s="1399" t="s">
        <v>149</v>
      </c>
      <c r="J30" s="1399"/>
      <c r="K30" s="1399"/>
      <c r="L30" s="1399"/>
      <c r="M30" s="1399"/>
      <c r="N30" s="58"/>
      <c r="O30" s="1399" t="s">
        <v>149</v>
      </c>
      <c r="P30" s="1399"/>
      <c r="Q30" s="1399"/>
      <c r="R30" s="1399"/>
      <c r="S30" s="1399"/>
      <c r="T30" s="58"/>
      <c r="U30" s="1399" t="s">
        <v>148</v>
      </c>
      <c r="V30" s="1399"/>
      <c r="W30" s="1399"/>
      <c r="X30" s="1399"/>
      <c r="Y30" s="1399"/>
    </row>
    <row r="31" spans="2:25" ht="20.1" customHeight="1">
      <c r="B31" s="214"/>
      <c r="C31" s="115">
        <v>2006</v>
      </c>
      <c r="D31" s="1399" t="s">
        <v>188</v>
      </c>
      <c r="E31" s="1399"/>
      <c r="F31" s="1399"/>
      <c r="G31" s="1399"/>
      <c r="H31" s="58"/>
      <c r="I31" s="115">
        <v>2005</v>
      </c>
      <c r="J31" s="1400" t="s">
        <v>188</v>
      </c>
      <c r="K31" s="1400"/>
      <c r="L31" s="1400"/>
      <c r="M31" s="1400"/>
      <c r="N31" s="58"/>
      <c r="O31" s="115">
        <v>2004</v>
      </c>
      <c r="P31" s="1400" t="s">
        <v>188</v>
      </c>
      <c r="Q31" s="1400"/>
      <c r="R31" s="1400"/>
      <c r="S31" s="1400"/>
      <c r="T31" s="58"/>
      <c r="U31" s="115">
        <v>2003</v>
      </c>
      <c r="V31" s="1400" t="s">
        <v>188</v>
      </c>
      <c r="W31" s="1400"/>
      <c r="X31" s="1400"/>
      <c r="Y31" s="1400"/>
    </row>
    <row r="32" spans="2:25" ht="20.1" customHeight="1">
      <c r="B32" s="45"/>
      <c r="C32" s="46" t="s">
        <v>186</v>
      </c>
      <c r="D32" s="213" t="s">
        <v>185</v>
      </c>
      <c r="E32" s="111" t="s">
        <v>184</v>
      </c>
      <c r="F32" s="111" t="s">
        <v>183</v>
      </c>
      <c r="G32" s="111" t="s">
        <v>182</v>
      </c>
      <c r="H32" s="58"/>
      <c r="I32" s="46" t="s">
        <v>186</v>
      </c>
      <c r="J32" s="213" t="s">
        <v>185</v>
      </c>
      <c r="K32" s="111" t="s">
        <v>184</v>
      </c>
      <c r="L32" s="111" t="s">
        <v>183</v>
      </c>
      <c r="M32" s="111" t="s">
        <v>182</v>
      </c>
      <c r="N32" s="58"/>
      <c r="O32" s="46" t="s">
        <v>186</v>
      </c>
      <c r="P32" s="213" t="s">
        <v>185</v>
      </c>
      <c r="Q32" s="111" t="s">
        <v>184</v>
      </c>
      <c r="R32" s="111" t="s">
        <v>183</v>
      </c>
      <c r="S32" s="111" t="s">
        <v>182</v>
      </c>
      <c r="T32" s="58"/>
      <c r="U32" s="46" t="s">
        <v>186</v>
      </c>
      <c r="V32" s="213" t="s">
        <v>185</v>
      </c>
      <c r="W32" s="111" t="s">
        <v>184</v>
      </c>
      <c r="X32" s="111" t="s">
        <v>183</v>
      </c>
      <c r="Y32" s="111" t="s">
        <v>182</v>
      </c>
    </row>
    <row r="33" spans="2:25" ht="20.1" customHeight="1">
      <c r="B33" s="212" t="s">
        <v>142</v>
      </c>
      <c r="C33" s="211">
        <v>12585</v>
      </c>
      <c r="D33" s="210">
        <v>3376</v>
      </c>
      <c r="E33" s="210">
        <v>3361</v>
      </c>
      <c r="F33" s="210">
        <v>3111</v>
      </c>
      <c r="G33" s="196">
        <v>2737</v>
      </c>
      <c r="H33" s="58"/>
      <c r="I33" s="209">
        <v>12003</v>
      </c>
      <c r="J33" s="206">
        <v>2919</v>
      </c>
      <c r="K33" s="205">
        <v>2906</v>
      </c>
      <c r="L33" s="205">
        <v>3126</v>
      </c>
      <c r="M33" s="207">
        <v>3052</v>
      </c>
      <c r="N33" s="58"/>
      <c r="O33" s="207">
        <v>9131</v>
      </c>
      <c r="P33" s="206">
        <v>1946</v>
      </c>
      <c r="Q33" s="205">
        <v>2185</v>
      </c>
      <c r="R33" s="205">
        <v>2365</v>
      </c>
      <c r="S33" s="208">
        <v>2635</v>
      </c>
      <c r="T33" s="58"/>
      <c r="U33" s="207">
        <v>7344</v>
      </c>
      <c r="V33" s="206">
        <v>2120</v>
      </c>
      <c r="W33" s="205">
        <v>1767</v>
      </c>
      <c r="X33" s="205">
        <v>1710</v>
      </c>
      <c r="Y33" s="205">
        <v>1747</v>
      </c>
    </row>
    <row r="34" spans="2:25" ht="20.1" customHeight="1">
      <c r="B34" s="181" t="s">
        <v>217</v>
      </c>
      <c r="C34" s="204">
        <v>5.44</v>
      </c>
      <c r="D34" s="203">
        <v>1.45</v>
      </c>
      <c r="E34" s="203">
        <v>1.45</v>
      </c>
      <c r="F34" s="203">
        <v>1.35</v>
      </c>
      <c r="G34" s="202">
        <v>1.2</v>
      </c>
      <c r="H34" s="58"/>
      <c r="I34" s="181">
        <v>5.08</v>
      </c>
      <c r="J34" s="200">
        <v>1.22</v>
      </c>
      <c r="K34" s="199">
        <v>1.23</v>
      </c>
      <c r="L34" s="199">
        <v>1.33</v>
      </c>
      <c r="M34" s="181">
        <v>1.3</v>
      </c>
      <c r="N34" s="58"/>
      <c r="O34" s="181">
        <v>3.76</v>
      </c>
      <c r="P34" s="200">
        <v>0.8</v>
      </c>
      <c r="Q34" s="199">
        <v>0.9</v>
      </c>
      <c r="R34" s="199">
        <v>0.98</v>
      </c>
      <c r="S34" s="201">
        <v>1.1</v>
      </c>
      <c r="T34" s="58"/>
      <c r="U34" s="181">
        <v>2.89</v>
      </c>
      <c r="V34" s="200">
        <v>0.82</v>
      </c>
      <c r="W34" s="199">
        <v>0.69</v>
      </c>
      <c r="X34" s="199">
        <v>0.68</v>
      </c>
      <c r="Y34" s="199">
        <v>0.7</v>
      </c>
    </row>
    <row r="35" spans="2:25" ht="20.1" customHeight="1">
      <c r="B35" s="191" t="s">
        <v>143</v>
      </c>
      <c r="C35" s="198">
        <v>11768</v>
      </c>
      <c r="D35" s="197">
        <v>3683</v>
      </c>
      <c r="E35" s="197">
        <v>3441</v>
      </c>
      <c r="F35" s="197">
        <v>2419</v>
      </c>
      <c r="G35" s="196">
        <v>2225</v>
      </c>
      <c r="H35" s="58"/>
      <c r="I35" s="194">
        <v>12273</v>
      </c>
      <c r="J35" s="193">
        <v>3208</v>
      </c>
      <c r="K35" s="192">
        <v>3079</v>
      </c>
      <c r="L35" s="192">
        <v>3645</v>
      </c>
      <c r="M35" s="194">
        <v>2341</v>
      </c>
      <c r="N35" s="58"/>
      <c r="O35" s="194">
        <v>10868</v>
      </c>
      <c r="P35" s="193">
        <v>2090</v>
      </c>
      <c r="Q35" s="192">
        <v>2284</v>
      </c>
      <c r="R35" s="192">
        <v>2763</v>
      </c>
      <c r="S35" s="195">
        <v>3731</v>
      </c>
      <c r="T35" s="58"/>
      <c r="U35" s="194">
        <v>7025</v>
      </c>
      <c r="V35" s="193">
        <v>2120</v>
      </c>
      <c r="W35" s="192">
        <v>1605</v>
      </c>
      <c r="X35" s="192">
        <v>1710</v>
      </c>
      <c r="Y35" s="192">
        <v>1590</v>
      </c>
    </row>
    <row r="36" spans="2:25" ht="20.1" customHeight="1">
      <c r="B36" s="191" t="s">
        <v>216</v>
      </c>
      <c r="C36" s="190">
        <v>0.34</v>
      </c>
      <c r="D36" s="189">
        <v>0.261</v>
      </c>
      <c r="E36" s="189">
        <v>0.302</v>
      </c>
      <c r="F36" s="189">
        <v>0.261</v>
      </c>
      <c r="G36" s="188">
        <v>0.34</v>
      </c>
      <c r="H36" s="58"/>
      <c r="I36" s="187">
        <v>0.32</v>
      </c>
      <c r="J36" s="184">
        <v>0.239</v>
      </c>
      <c r="K36" s="183">
        <v>0.303</v>
      </c>
      <c r="L36" s="183">
        <v>0.256</v>
      </c>
      <c r="M36" s="187">
        <v>0.32</v>
      </c>
      <c r="N36" s="58"/>
      <c r="O36" s="185">
        <v>0.307</v>
      </c>
      <c r="P36" s="184">
        <v>0.241</v>
      </c>
      <c r="Q36" s="183">
        <v>0.336</v>
      </c>
      <c r="R36" s="183">
        <v>0.266</v>
      </c>
      <c r="S36" s="186">
        <v>0.307</v>
      </c>
      <c r="T36" s="58"/>
      <c r="U36" s="185">
        <v>0.259</v>
      </c>
      <c r="V36" s="184">
        <v>0.221</v>
      </c>
      <c r="W36" s="183">
        <v>0.271</v>
      </c>
      <c r="X36" s="183">
        <v>0.256</v>
      </c>
      <c r="Y36" s="183">
        <v>0.259</v>
      </c>
    </row>
    <row r="37" spans="2:25" ht="20.1" customHeight="1">
      <c r="B37" s="181" t="s">
        <v>215</v>
      </c>
      <c r="C37" s="182">
        <v>2425767953</v>
      </c>
      <c r="D37" s="179">
        <v>2471775836</v>
      </c>
      <c r="E37" s="179">
        <v>2471961256</v>
      </c>
      <c r="F37" s="179">
        <v>2425195824</v>
      </c>
      <c r="G37" s="177">
        <v>2425767953</v>
      </c>
      <c r="H37" s="58"/>
      <c r="I37" s="173">
        <v>2460465184</v>
      </c>
      <c r="J37" s="172">
        <v>2543346332</v>
      </c>
      <c r="K37" s="171">
        <v>2543764812</v>
      </c>
      <c r="L37" s="171">
        <v>2490255556</v>
      </c>
      <c r="M37" s="173">
        <v>2460465184</v>
      </c>
      <c r="N37" s="58"/>
      <c r="O37" s="173">
        <v>2540060432</v>
      </c>
      <c r="P37" s="172">
        <v>2598963236</v>
      </c>
      <c r="Q37" s="171">
        <v>2615079228</v>
      </c>
      <c r="R37" s="171">
        <v>2617255464</v>
      </c>
      <c r="S37" s="174">
        <v>2540060432</v>
      </c>
      <c r="T37" s="58"/>
      <c r="U37" s="173">
        <v>2596472944</v>
      </c>
      <c r="V37" s="172">
        <v>2749708608</v>
      </c>
      <c r="W37" s="171">
        <v>2752673400</v>
      </c>
      <c r="X37" s="171">
        <v>2715281732</v>
      </c>
      <c r="Y37" s="171">
        <v>2596472944</v>
      </c>
    </row>
    <row r="38" spans="2:25" ht="20.1" customHeight="1">
      <c r="B38" s="181" t="s">
        <v>214</v>
      </c>
      <c r="C38" s="182">
        <v>2312304652</v>
      </c>
      <c r="D38" s="179">
        <v>2335829836</v>
      </c>
      <c r="E38" s="179">
        <v>2322963061</v>
      </c>
      <c r="F38" s="179">
        <v>2302286798</v>
      </c>
      <c r="G38" s="177">
        <v>2288140117</v>
      </c>
      <c r="H38" s="58"/>
      <c r="I38" s="173">
        <v>2362028860</v>
      </c>
      <c r="J38" s="172">
        <v>2384441608</v>
      </c>
      <c r="K38" s="171">
        <v>2364446096</v>
      </c>
      <c r="L38" s="171">
        <v>2351808648</v>
      </c>
      <c r="M38" s="173">
        <v>2345869048</v>
      </c>
      <c r="N38" s="58"/>
      <c r="O38" s="173">
        <v>2426366676</v>
      </c>
      <c r="P38" s="172">
        <v>2450977960</v>
      </c>
      <c r="Q38" s="171">
        <v>2435720424</v>
      </c>
      <c r="R38" s="171">
        <v>2418029864</v>
      </c>
      <c r="S38" s="174">
        <v>2400738456</v>
      </c>
      <c r="T38" s="58"/>
      <c r="U38" s="173">
        <v>2540507540</v>
      </c>
      <c r="V38" s="172">
        <v>2584408688</v>
      </c>
      <c r="W38" s="171">
        <v>2551003812</v>
      </c>
      <c r="X38" s="171">
        <v>2521894108</v>
      </c>
      <c r="Y38" s="171">
        <v>2502470720</v>
      </c>
    </row>
    <row r="39" spans="2:25" ht="20.1" customHeight="1">
      <c r="B39" s="181" t="s">
        <v>213</v>
      </c>
      <c r="C39" s="180" t="s">
        <v>212</v>
      </c>
      <c r="D39" s="179">
        <v>22000000</v>
      </c>
      <c r="E39" s="179">
        <v>20000000</v>
      </c>
      <c r="F39" s="178" t="s">
        <v>211</v>
      </c>
      <c r="G39" s="177">
        <v>13925000</v>
      </c>
      <c r="H39" s="58"/>
      <c r="I39" s="176" t="s">
        <v>210</v>
      </c>
      <c r="J39" s="172">
        <v>19480000</v>
      </c>
      <c r="K39" s="171">
        <v>27400000</v>
      </c>
      <c r="L39" s="175" t="s">
        <v>209</v>
      </c>
      <c r="M39" s="173">
        <v>10500000</v>
      </c>
      <c r="N39" s="58"/>
      <c r="O39" s="173">
        <v>90200000</v>
      </c>
      <c r="P39" s="172">
        <v>17200000</v>
      </c>
      <c r="Q39" s="171">
        <v>32400000</v>
      </c>
      <c r="R39" s="171">
        <v>16400000</v>
      </c>
      <c r="S39" s="174">
        <v>24200000</v>
      </c>
      <c r="T39" s="58"/>
      <c r="U39" s="173">
        <v>124920000</v>
      </c>
      <c r="V39" s="172">
        <v>52460000</v>
      </c>
      <c r="W39" s="171">
        <v>30000000</v>
      </c>
      <c r="X39" s="171">
        <v>28400000</v>
      </c>
      <c r="Y39" s="171">
        <v>14060000</v>
      </c>
    </row>
    <row r="40" spans="2:25" ht="23.25" customHeight="1">
      <c r="B40" s="166" t="s">
        <v>208</v>
      </c>
      <c r="C40" s="170">
        <v>4.1</v>
      </c>
      <c r="D40" s="169">
        <v>1.2</v>
      </c>
      <c r="E40" s="169">
        <v>1</v>
      </c>
      <c r="F40" s="169">
        <v>1.2</v>
      </c>
      <c r="G40" s="168">
        <v>0.7</v>
      </c>
      <c r="H40" s="58"/>
      <c r="I40" s="166">
        <v>3.5</v>
      </c>
      <c r="J40" s="165">
        <v>0.8</v>
      </c>
      <c r="K40" s="164">
        <v>1.3</v>
      </c>
      <c r="L40" s="164">
        <v>0.8</v>
      </c>
      <c r="M40" s="166">
        <v>0.6</v>
      </c>
      <c r="N40" s="58"/>
      <c r="O40" s="166">
        <v>3.6</v>
      </c>
      <c r="P40" s="165">
        <v>0.6</v>
      </c>
      <c r="Q40" s="164">
        <v>1.3</v>
      </c>
      <c r="R40" s="164">
        <v>0.7</v>
      </c>
      <c r="S40" s="167">
        <v>1</v>
      </c>
      <c r="T40" s="58"/>
      <c r="U40" s="166">
        <v>4</v>
      </c>
      <c r="V40" s="165">
        <v>1.6</v>
      </c>
      <c r="W40" s="164">
        <v>1</v>
      </c>
      <c r="X40" s="164">
        <v>1</v>
      </c>
      <c r="Y40" s="164">
        <v>0.5</v>
      </c>
    </row>
    <row r="41" spans="2:25" ht="12" customHeight="1">
      <c r="B41" s="163"/>
      <c r="C41" s="163"/>
      <c r="D41" s="163"/>
      <c r="E41" s="163"/>
      <c r="F41" s="163"/>
      <c r="G41" s="163"/>
      <c r="H41" s="58"/>
      <c r="I41" s="163"/>
      <c r="J41" s="163"/>
      <c r="K41" s="163"/>
      <c r="L41" s="163"/>
      <c r="M41" s="163"/>
      <c r="N41" s="58"/>
      <c r="O41" s="163"/>
      <c r="P41" s="163"/>
      <c r="Q41" s="163"/>
      <c r="R41" s="163"/>
      <c r="S41" s="163"/>
      <c r="T41" s="58"/>
      <c r="U41" s="163"/>
      <c r="V41" s="163"/>
      <c r="W41" s="163"/>
      <c r="X41" s="163"/>
      <c r="Y41" s="163"/>
    </row>
    <row r="42" spans="2:25" ht="12.95" customHeight="1">
      <c r="B42" s="1401" t="s">
        <v>207</v>
      </c>
      <c r="C42" s="1401"/>
      <c r="D42" s="1401"/>
      <c r="E42" s="1401"/>
      <c r="F42" s="1401"/>
      <c r="G42" s="1401"/>
      <c r="H42" s="1401"/>
      <c r="I42" s="1401"/>
      <c r="J42" s="1401"/>
      <c r="K42" s="1401"/>
      <c r="L42" s="1401"/>
      <c r="M42" s="1401"/>
      <c r="N42" s="1401"/>
      <c r="O42" s="1401"/>
      <c r="P42" s="1401"/>
      <c r="Q42" s="1401"/>
      <c r="R42" s="1401"/>
      <c r="S42" s="1401"/>
      <c r="T42" s="1401"/>
      <c r="U42" s="1401"/>
      <c r="V42" s="1401"/>
      <c r="W42" s="1401"/>
      <c r="X42" s="1401"/>
      <c r="Y42" s="1401"/>
    </row>
    <row r="43" spans="2:25" ht="12.95" customHeight="1">
      <c r="B43" s="162" t="s">
        <v>206</v>
      </c>
      <c r="C43" s="161"/>
      <c r="D43" s="161"/>
      <c r="E43" s="161"/>
      <c r="F43" s="161"/>
      <c r="G43" s="161"/>
      <c r="H43" s="161"/>
      <c r="I43" s="161"/>
      <c r="J43" s="161"/>
      <c r="K43" s="161"/>
      <c r="L43" s="161"/>
      <c r="M43" s="161"/>
      <c r="N43" s="161"/>
      <c r="O43" s="161"/>
      <c r="P43" s="161"/>
      <c r="Q43" s="161"/>
      <c r="R43" s="161"/>
      <c r="S43" s="161"/>
      <c r="T43" s="161"/>
      <c r="U43" s="161"/>
      <c r="V43" s="161"/>
      <c r="W43" s="161"/>
      <c r="X43" s="161"/>
      <c r="Y43" s="161"/>
    </row>
    <row r="44" spans="2:25" ht="11.1" customHeight="1">
      <c r="B44" s="1394" t="s">
        <v>205</v>
      </c>
      <c r="C44" s="1394"/>
      <c r="D44" s="1394"/>
      <c r="E44" s="1394"/>
      <c r="F44" s="1394"/>
      <c r="G44" s="1394"/>
      <c r="H44" s="1394"/>
      <c r="I44" s="1394"/>
      <c r="J44" s="1394"/>
      <c r="K44" s="1394"/>
      <c r="L44" s="1394"/>
      <c r="M44" s="1394"/>
      <c r="N44" s="1394"/>
      <c r="O44" s="1394"/>
      <c r="P44" s="1394"/>
      <c r="Q44" s="1394"/>
      <c r="R44" s="1394"/>
      <c r="S44" s="1394"/>
      <c r="T44" s="1394"/>
      <c r="U44" s="1394"/>
      <c r="V44" s="1394"/>
      <c r="W44" s="1394"/>
      <c r="X44" s="1394"/>
      <c r="Y44" s="1394"/>
    </row>
    <row r="45" spans="2:25" ht="12.95" customHeight="1">
      <c r="B45" s="1394" t="s">
        <v>204</v>
      </c>
      <c r="C45" s="1394"/>
      <c r="D45" s="1394"/>
      <c r="E45" s="1394"/>
      <c r="F45" s="1394"/>
      <c r="G45" s="1394"/>
      <c r="H45" s="1394"/>
      <c r="I45" s="1394"/>
      <c r="J45" s="1394"/>
      <c r="K45" s="1394"/>
      <c r="L45" s="1394"/>
      <c r="M45" s="1394"/>
      <c r="N45" s="1394"/>
      <c r="O45" s="1394"/>
      <c r="P45" s="1394"/>
      <c r="Q45" s="1394"/>
      <c r="R45" s="1394"/>
      <c r="S45" s="1394"/>
      <c r="T45" s="1394"/>
      <c r="U45" s="1394"/>
      <c r="V45" s="1394"/>
      <c r="W45" s="1394"/>
      <c r="X45" s="1394"/>
      <c r="Y45" s="1394"/>
    </row>
    <row r="46" spans="2:25" ht="20.1" customHeight="1">
      <c r="B46" s="1394" t="s">
        <v>203</v>
      </c>
      <c r="C46" s="1394"/>
      <c r="D46" s="1394"/>
      <c r="E46" s="1394"/>
      <c r="F46" s="1394"/>
      <c r="G46" s="1394"/>
      <c r="H46" s="1394"/>
      <c r="I46" s="1394"/>
      <c r="J46" s="1394"/>
      <c r="K46" s="1394"/>
      <c r="L46" s="1394"/>
      <c r="M46" s="1394"/>
      <c r="N46" s="1394"/>
      <c r="O46" s="1394"/>
      <c r="P46" s="1394"/>
      <c r="Q46" s="1394"/>
      <c r="R46" s="1394"/>
      <c r="S46" s="1394"/>
      <c r="T46" s="1394"/>
      <c r="U46" s="1394"/>
      <c r="V46" s="1394"/>
      <c r="W46" s="1394"/>
      <c r="X46" s="1394"/>
      <c r="Y46" s="1394"/>
    </row>
    <row r="47" spans="2:25" ht="15.75">
      <c r="B47" s="1394" t="s">
        <v>202</v>
      </c>
      <c r="C47" s="1394"/>
      <c r="D47" s="1394"/>
      <c r="E47" s="1394"/>
      <c r="F47" s="1394"/>
      <c r="G47" s="1394"/>
      <c r="H47" s="1394"/>
      <c r="I47" s="1394"/>
      <c r="J47" s="1394"/>
      <c r="K47" s="1394"/>
      <c r="L47" s="1394"/>
      <c r="M47" s="1394"/>
      <c r="N47" s="1394"/>
      <c r="O47" s="1394"/>
      <c r="P47" s="1394"/>
      <c r="Q47" s="1394"/>
      <c r="R47" s="1394"/>
      <c r="S47" s="1394"/>
      <c r="T47" s="1394"/>
      <c r="U47" s="1394"/>
      <c r="V47" s="1394"/>
      <c r="W47" s="1394"/>
      <c r="X47" s="1394"/>
      <c r="Y47" s="1394"/>
    </row>
    <row r="48" spans="2:25" ht="15.75">
      <c r="B48" s="1394" t="s">
        <v>201</v>
      </c>
      <c r="C48" s="1394"/>
      <c r="D48" s="1394"/>
      <c r="E48" s="1394"/>
      <c r="F48" s="1394"/>
      <c r="G48" s="1394"/>
      <c r="H48" s="1394"/>
      <c r="I48" s="1394"/>
      <c r="J48" s="1394"/>
      <c r="K48" s="1394"/>
      <c r="L48" s="1394"/>
      <c r="M48" s="1394"/>
      <c r="N48" s="1394"/>
      <c r="O48" s="1394"/>
      <c r="P48" s="1394"/>
      <c r="Q48" s="1394"/>
      <c r="R48" s="1394"/>
      <c r="S48" s="1394"/>
      <c r="T48" s="1394"/>
      <c r="U48" s="1394"/>
      <c r="V48" s="1394"/>
      <c r="W48" s="1394"/>
      <c r="X48" s="1394"/>
      <c r="Y48" s="1394"/>
    </row>
    <row r="62" ht="23.1" customHeight="1"/>
    <row r="63" ht="14.1" customHeight="1"/>
    <row r="64" ht="14.1" customHeight="1"/>
    <row r="65" ht="14.1" customHeight="1"/>
    <row r="66" ht="14.1" customHeight="1"/>
    <row r="67" ht="14.1" customHeight="1"/>
  </sheetData>
  <mergeCells count="31">
    <mergeCell ref="C17:G17"/>
    <mergeCell ref="I17:M17"/>
    <mergeCell ref="O17:S17"/>
    <mergeCell ref="U17:Y17"/>
    <mergeCell ref="B2:G2"/>
    <mergeCell ref="C4:G4"/>
    <mergeCell ref="I4:M4"/>
    <mergeCell ref="O4:S4"/>
    <mergeCell ref="D5:G5"/>
    <mergeCell ref="J5:M5"/>
    <mergeCell ref="P5:S5"/>
    <mergeCell ref="C16:G16"/>
    <mergeCell ref="O16:S16"/>
    <mergeCell ref="D18:G18"/>
    <mergeCell ref="J18:M18"/>
    <mergeCell ref="P18:S18"/>
    <mergeCell ref="V18:Y18"/>
    <mergeCell ref="C30:G30"/>
    <mergeCell ref="I30:M30"/>
    <mergeCell ref="O30:S30"/>
    <mergeCell ref="U30:Y30"/>
    <mergeCell ref="B45:Y45"/>
    <mergeCell ref="B46:Y46"/>
    <mergeCell ref="B47:Y47"/>
    <mergeCell ref="B48:Y48"/>
    <mergeCell ref="D31:G31"/>
    <mergeCell ref="J31:M31"/>
    <mergeCell ref="P31:S31"/>
    <mergeCell ref="V31:Y31"/>
    <mergeCell ref="B42:Y42"/>
    <mergeCell ref="B44:Y44"/>
  </mergeCells>
  <printOptions/>
  <pageMargins left="0.7480314960629921" right="0.7480314960629921" top="0.984251968503937" bottom="0.984251968503937" header="0.5118110236220472" footer="0.5118110236220472"/>
  <pageSetup fitToHeight="1" fitToWidth="1" horizontalDpi="600" verticalDpi="600" orientation="landscape" paperSize="9" scale="35"/>
  <drawing r:id="rId1"/>
</worksheet>
</file>

<file path=xl/worksheets/sheet70.xml><?xml version="1.0" encoding="utf-8"?>
<worksheet xmlns="http://schemas.openxmlformats.org/spreadsheetml/2006/main" xmlns:r="http://schemas.openxmlformats.org/officeDocument/2006/relationships">
  <sheetPr>
    <tabColor rgb="FF00976D"/>
    <pageSetUpPr fitToPage="1"/>
  </sheetPr>
  <dimension ref="B2:F9"/>
  <sheetViews>
    <sheetView showGridLines="0" workbookViewId="0" topLeftCell="A1">
      <selection activeCell="C5" sqref="C5"/>
    </sheetView>
  </sheetViews>
  <sheetFormatPr defaultColWidth="10.875" defaultRowHeight="19.5" customHeight="1"/>
  <cols>
    <col min="1" max="1" width="5.50390625" style="9" customWidth="1"/>
    <col min="2" max="2" width="39.375" style="9" customWidth="1"/>
    <col min="3" max="16384" width="10.875" style="9" customWidth="1"/>
  </cols>
  <sheetData>
    <row r="2" spans="2:5" ht="20.1" customHeight="1">
      <c r="B2" s="1392" t="s">
        <v>1231</v>
      </c>
      <c r="C2" s="1392"/>
      <c r="D2" s="1392"/>
      <c r="E2" s="1392"/>
    </row>
    <row r="4" spans="2:6" ht="20.1" customHeight="1">
      <c r="B4" s="1206" t="s">
        <v>1226</v>
      </c>
      <c r="C4" s="1205">
        <v>2013</v>
      </c>
      <c r="D4" s="1204">
        <v>2012</v>
      </c>
      <c r="E4" s="1204">
        <v>2011</v>
      </c>
      <c r="F4" s="1204">
        <v>2010</v>
      </c>
    </row>
    <row r="5" spans="2:6" ht="20.1" customHeight="1">
      <c r="B5" s="1281" t="s">
        <v>1223</v>
      </c>
      <c r="C5" s="1280" t="s">
        <v>1230</v>
      </c>
      <c r="D5" s="1280">
        <v>82</v>
      </c>
      <c r="E5" s="1279">
        <v>78</v>
      </c>
      <c r="F5" s="1279">
        <v>73</v>
      </c>
    </row>
    <row r="7" spans="2:5" ht="12.95" customHeight="1">
      <c r="B7" s="1396" t="s">
        <v>1222</v>
      </c>
      <c r="C7" s="1396"/>
      <c r="D7" s="1396"/>
      <c r="E7" s="1396"/>
    </row>
    <row r="8" spans="2:5" ht="12.95" customHeight="1">
      <c r="B8" s="1410" t="s">
        <v>1229</v>
      </c>
      <c r="C8" s="1410"/>
      <c r="D8" s="1410"/>
      <c r="E8" s="1410"/>
    </row>
    <row r="9" spans="2:5" ht="20.1" customHeight="1">
      <c r="B9" s="1410" t="s">
        <v>1228</v>
      </c>
      <c r="C9" s="1410"/>
      <c r="D9" s="1410"/>
      <c r="E9" s="1410"/>
    </row>
  </sheetData>
  <mergeCells count="4">
    <mergeCell ref="B2:E2"/>
    <mergeCell ref="B7:E7"/>
    <mergeCell ref="B8:E8"/>
    <mergeCell ref="B9:E9"/>
  </mergeCells>
  <printOptions/>
  <pageMargins left="0.7480314960629921" right="0.7480314960629921" top="0.984251968503937" bottom="0.984251968503937" header="0.5118110236220472" footer="0.5118110236220472"/>
  <pageSetup fitToHeight="1" fitToWidth="1" horizontalDpi="600" verticalDpi="600" orientation="landscape" paperSize="9"/>
  <ignoredErrors>
    <ignoredError sqref="C5" numberStoredAsText="1"/>
  </ignoredErrors>
  <drawing r:id="rId1"/>
</worksheet>
</file>

<file path=xl/worksheets/sheet71.xml><?xml version="1.0" encoding="utf-8"?>
<worksheet xmlns="http://schemas.openxmlformats.org/spreadsheetml/2006/main" xmlns:r="http://schemas.openxmlformats.org/officeDocument/2006/relationships">
  <sheetPr>
    <tabColor rgb="FF00976D"/>
    <pageSetUpPr fitToPage="1"/>
  </sheetPr>
  <dimension ref="B2:M18"/>
  <sheetViews>
    <sheetView showGridLines="0" zoomScale="90" zoomScaleNormal="90" zoomScalePageLayoutView="90" workbookViewId="0" topLeftCell="D1"/>
  </sheetViews>
  <sheetFormatPr defaultColWidth="10.875" defaultRowHeight="19.5" customHeight="1"/>
  <cols>
    <col min="1" max="1" width="5.50390625" style="9" customWidth="1"/>
    <col min="2" max="2" width="39.375" style="9" customWidth="1"/>
    <col min="3" max="16384" width="10.875" style="9" customWidth="1"/>
  </cols>
  <sheetData>
    <row r="2" spans="2:13" ht="20.1" customHeight="1">
      <c r="B2" s="1392" t="s">
        <v>1243</v>
      </c>
      <c r="C2" s="1392"/>
      <c r="D2" s="1392"/>
      <c r="E2" s="1392"/>
      <c r="F2" s="1392"/>
      <c r="G2" s="1392"/>
      <c r="H2" s="1392"/>
      <c r="I2" s="1392"/>
      <c r="J2" s="1392"/>
      <c r="K2" s="1392"/>
      <c r="L2" s="1392"/>
      <c r="M2" s="1392"/>
    </row>
    <row r="4" spans="2:13" ht="20.1" customHeight="1">
      <c r="B4" s="1431" t="s">
        <v>1242</v>
      </c>
      <c r="C4" s="1431"/>
      <c r="D4" s="1431"/>
      <c r="E4" s="1431"/>
      <c r="F4" s="1431"/>
      <c r="G4" s="1431"/>
      <c r="H4" s="1431"/>
      <c r="I4" s="1431"/>
      <c r="J4" s="1431"/>
      <c r="K4" s="1431"/>
      <c r="L4" s="1431"/>
      <c r="M4" s="1431"/>
    </row>
    <row r="6" spans="2:13" ht="20.1" customHeight="1">
      <c r="B6" s="1206" t="s">
        <v>1216</v>
      </c>
      <c r="C6" s="1205">
        <v>2013</v>
      </c>
      <c r="D6" s="1205">
        <v>2012</v>
      </c>
      <c r="E6" s="1205">
        <v>2011</v>
      </c>
      <c r="F6" s="1205">
        <v>2010</v>
      </c>
      <c r="G6" s="1205">
        <v>2009</v>
      </c>
      <c r="H6" s="1204">
        <v>2008</v>
      </c>
      <c r="I6" s="1205">
        <v>2007</v>
      </c>
      <c r="J6" s="1204">
        <v>2006</v>
      </c>
      <c r="K6" s="1204">
        <v>2005</v>
      </c>
      <c r="L6" s="1204">
        <v>2004</v>
      </c>
      <c r="M6" s="1204">
        <v>2003</v>
      </c>
    </row>
    <row r="7" spans="2:13" ht="20.1" customHeight="1">
      <c r="B7" s="150" t="s">
        <v>1241</v>
      </c>
      <c r="C7" s="1271">
        <v>52</v>
      </c>
      <c r="D7" s="1270">
        <v>51</v>
      </c>
      <c r="E7" s="1284">
        <v>50</v>
      </c>
      <c r="F7" s="1284">
        <v>55</v>
      </c>
      <c r="G7" s="1284">
        <v>73</v>
      </c>
      <c r="H7" s="1284">
        <v>77</v>
      </c>
      <c r="I7" s="1284">
        <v>74</v>
      </c>
      <c r="J7" s="1284">
        <v>77</v>
      </c>
      <c r="K7" s="1284">
        <v>84</v>
      </c>
      <c r="L7" s="1284">
        <v>55</v>
      </c>
      <c r="M7" s="1284">
        <v>94</v>
      </c>
    </row>
    <row r="8" spans="2:13" ht="20.1" customHeight="1">
      <c r="B8" s="150" t="s">
        <v>1240</v>
      </c>
      <c r="C8" s="469">
        <v>340</v>
      </c>
      <c r="D8" s="468">
        <v>351</v>
      </c>
      <c r="E8" s="489">
        <v>350</v>
      </c>
      <c r="F8" s="489">
        <v>345</v>
      </c>
      <c r="G8" s="489">
        <v>407</v>
      </c>
      <c r="H8" s="489">
        <v>443</v>
      </c>
      <c r="I8" s="489">
        <v>501</v>
      </c>
      <c r="J8" s="489">
        <v>532</v>
      </c>
      <c r="K8" s="489">
        <v>534</v>
      </c>
      <c r="L8" s="489">
        <v>522</v>
      </c>
      <c r="M8" s="489">
        <v>584</v>
      </c>
    </row>
    <row r="9" spans="2:13" ht="20.1" customHeight="1">
      <c r="B9" s="150" t="s">
        <v>1239</v>
      </c>
      <c r="C9" s="469">
        <v>146</v>
      </c>
      <c r="D9" s="468">
        <v>153</v>
      </c>
      <c r="E9" s="489">
        <v>158</v>
      </c>
      <c r="F9" s="489">
        <v>168</v>
      </c>
      <c r="G9" s="489">
        <v>186</v>
      </c>
      <c r="H9" s="489">
        <v>208</v>
      </c>
      <c r="I9" s="489">
        <v>208</v>
      </c>
      <c r="J9" s="489">
        <v>203</v>
      </c>
      <c r="K9" s="489">
        <v>199</v>
      </c>
      <c r="L9" s="489">
        <v>190</v>
      </c>
      <c r="M9" s="489">
        <v>213</v>
      </c>
    </row>
    <row r="10" spans="2:13" ht="20.1" customHeight="1">
      <c r="B10" s="150" t="s">
        <v>1238</v>
      </c>
      <c r="C10" s="469">
        <v>739</v>
      </c>
      <c r="D10" s="468">
        <v>734</v>
      </c>
      <c r="E10" s="489">
        <v>804</v>
      </c>
      <c r="F10" s="489">
        <v>775</v>
      </c>
      <c r="G10" s="489">
        <v>851</v>
      </c>
      <c r="H10" s="489">
        <v>987</v>
      </c>
      <c r="I10" s="489">
        <v>964</v>
      </c>
      <c r="J10" s="489">
        <v>952</v>
      </c>
      <c r="K10" s="489">
        <v>976</v>
      </c>
      <c r="L10" s="489">
        <v>1002</v>
      </c>
      <c r="M10" s="489">
        <v>979</v>
      </c>
    </row>
    <row r="11" spans="2:13" ht="20.1" customHeight="1">
      <c r="B11" s="150" t="s">
        <v>1237</v>
      </c>
      <c r="C11" s="469">
        <v>133</v>
      </c>
      <c r="D11" s="468">
        <v>160</v>
      </c>
      <c r="E11" s="489">
        <v>179</v>
      </c>
      <c r="F11" s="489">
        <v>233</v>
      </c>
      <c r="G11" s="489">
        <v>245</v>
      </c>
      <c r="H11" s="489">
        <v>257</v>
      </c>
      <c r="I11" s="489">
        <v>254</v>
      </c>
      <c r="J11" s="489">
        <v>266</v>
      </c>
      <c r="K11" s="489">
        <v>248</v>
      </c>
      <c r="L11" s="489">
        <v>303</v>
      </c>
      <c r="M11" s="489">
        <v>245</v>
      </c>
    </row>
    <row r="12" spans="2:13" ht="20.1" customHeight="1">
      <c r="B12" s="150" t="s">
        <v>1236</v>
      </c>
      <c r="C12" s="469">
        <v>18</v>
      </c>
      <c r="D12" s="468">
        <v>11</v>
      </c>
      <c r="E12" s="489">
        <v>15</v>
      </c>
      <c r="F12" s="489">
        <v>14</v>
      </c>
      <c r="G12" s="489">
        <v>8</v>
      </c>
      <c r="H12" s="489">
        <v>8</v>
      </c>
      <c r="I12" s="489">
        <v>10</v>
      </c>
      <c r="J12" s="489">
        <v>10</v>
      </c>
      <c r="K12" s="489">
        <v>9</v>
      </c>
      <c r="L12" s="489">
        <v>9</v>
      </c>
      <c r="M12" s="489">
        <v>9</v>
      </c>
    </row>
    <row r="13" spans="2:13" ht="20.1" customHeight="1">
      <c r="B13" s="150" t="s">
        <v>1235</v>
      </c>
      <c r="C13" s="520" t="s">
        <v>199</v>
      </c>
      <c r="D13" s="513" t="s">
        <v>199</v>
      </c>
      <c r="E13" s="489" t="s">
        <v>199</v>
      </c>
      <c r="F13" s="489" t="s">
        <v>199</v>
      </c>
      <c r="G13" s="489">
        <v>3</v>
      </c>
      <c r="H13" s="489">
        <v>6</v>
      </c>
      <c r="I13" s="489">
        <v>7</v>
      </c>
      <c r="J13" s="489">
        <v>8</v>
      </c>
      <c r="K13" s="489">
        <v>10</v>
      </c>
      <c r="L13" s="489">
        <v>6</v>
      </c>
      <c r="M13" s="489">
        <v>9</v>
      </c>
    </row>
    <row r="14" spans="2:13" ht="20.1" customHeight="1">
      <c r="B14" s="150" t="s">
        <v>1234</v>
      </c>
      <c r="C14" s="469">
        <v>33</v>
      </c>
      <c r="D14" s="468">
        <v>30</v>
      </c>
      <c r="E14" s="489">
        <v>34</v>
      </c>
      <c r="F14" s="489">
        <v>34</v>
      </c>
      <c r="G14" s="489">
        <v>33</v>
      </c>
      <c r="H14" s="489">
        <v>37</v>
      </c>
      <c r="I14" s="489">
        <v>35</v>
      </c>
      <c r="J14" s="489">
        <v>38</v>
      </c>
      <c r="K14" s="489">
        <v>35</v>
      </c>
      <c r="L14" s="489">
        <v>48</v>
      </c>
      <c r="M14" s="489">
        <v>39</v>
      </c>
    </row>
    <row r="15" spans="2:13" ht="20.1" customHeight="1">
      <c r="B15" s="391" t="s">
        <v>1233</v>
      </c>
      <c r="C15" s="467">
        <v>219</v>
      </c>
      <c r="D15" s="466">
        <v>246</v>
      </c>
      <c r="E15" s="486">
        <v>236</v>
      </c>
      <c r="F15" s="486">
        <v>256</v>
      </c>
      <c r="G15" s="486">
        <v>282</v>
      </c>
      <c r="H15" s="486">
        <v>289</v>
      </c>
      <c r="I15" s="486">
        <v>286</v>
      </c>
      <c r="J15" s="486">
        <v>322</v>
      </c>
      <c r="K15" s="486">
        <v>268</v>
      </c>
      <c r="L15" s="486">
        <v>316</v>
      </c>
      <c r="M15" s="486">
        <v>267</v>
      </c>
    </row>
    <row r="16" spans="2:13" ht="20.1" customHeight="1">
      <c r="B16" s="1283" t="s">
        <v>344</v>
      </c>
      <c r="C16" s="1282">
        <v>1680</v>
      </c>
      <c r="D16" s="1282">
        <v>1736</v>
      </c>
      <c r="E16" s="1257">
        <v>1826</v>
      </c>
      <c r="F16" s="1257">
        <v>1880</v>
      </c>
      <c r="G16" s="1257">
        <v>2088</v>
      </c>
      <c r="H16" s="1257">
        <v>2312</v>
      </c>
      <c r="I16" s="1257">
        <v>2339</v>
      </c>
      <c r="J16" s="1257">
        <v>2408</v>
      </c>
      <c r="K16" s="1257">
        <v>2363</v>
      </c>
      <c r="L16" s="1257">
        <v>2451</v>
      </c>
      <c r="M16" s="1257">
        <v>2439</v>
      </c>
    </row>
    <row r="18" spans="2:13" ht="20.1" customHeight="1">
      <c r="B18" s="1396" t="s">
        <v>1232</v>
      </c>
      <c r="C18" s="1396"/>
      <c r="D18" s="1396"/>
      <c r="E18" s="1396"/>
      <c r="F18" s="1396"/>
      <c r="G18" s="1396"/>
      <c r="H18" s="1396"/>
      <c r="I18" s="1396"/>
      <c r="J18" s="1396"/>
      <c r="K18" s="1396"/>
      <c r="L18" s="1396"/>
      <c r="M18" s="1396"/>
    </row>
  </sheetData>
  <mergeCells count="3">
    <mergeCell ref="B2:M2"/>
    <mergeCell ref="B4:M4"/>
    <mergeCell ref="B18:M18"/>
  </mergeCells>
  <printOptions/>
  <pageMargins left="0.7480314960629921" right="0.7480314960629921" top="0.984251968503937" bottom="0.984251968503937" header="0.5118110236220472" footer="0.5118110236220472"/>
  <pageSetup fitToHeight="1" fitToWidth="1" horizontalDpi="600" verticalDpi="600" orientation="landscape" paperSize="9" scale="72"/>
  <drawing r:id="rId1"/>
</worksheet>
</file>

<file path=xl/worksheets/sheet72.xml><?xml version="1.0" encoding="utf-8"?>
<worksheet xmlns="http://schemas.openxmlformats.org/spreadsheetml/2006/main" xmlns:r="http://schemas.openxmlformats.org/officeDocument/2006/relationships">
  <sheetPr>
    <tabColor rgb="FF00976D"/>
    <pageSetUpPr fitToPage="1"/>
  </sheetPr>
  <dimension ref="B2:I19"/>
  <sheetViews>
    <sheetView showGridLines="0" workbookViewId="0" topLeftCell="A1"/>
  </sheetViews>
  <sheetFormatPr defaultColWidth="10.875" defaultRowHeight="19.5" customHeight="1"/>
  <cols>
    <col min="1" max="1" width="5.50390625" style="9" customWidth="1"/>
    <col min="2" max="2" width="39.375" style="9" customWidth="1"/>
    <col min="3" max="16384" width="10.875" style="9" customWidth="1"/>
  </cols>
  <sheetData>
    <row r="2" spans="2:8" ht="20.1" customHeight="1">
      <c r="B2" s="1392" t="s">
        <v>1261</v>
      </c>
      <c r="C2" s="1392"/>
      <c r="D2" s="1392"/>
      <c r="E2" s="1392"/>
      <c r="F2" s="1392"/>
      <c r="G2" s="1392"/>
      <c r="H2" s="1392"/>
    </row>
    <row r="4" spans="2:9" ht="20.1" customHeight="1">
      <c r="B4" s="1292" t="s">
        <v>947</v>
      </c>
      <c r="C4" s="1456">
        <v>2013</v>
      </c>
      <c r="D4" s="1457"/>
      <c r="E4" s="1457"/>
      <c r="F4" s="1458"/>
      <c r="G4" s="1291">
        <v>2012</v>
      </c>
      <c r="H4" s="1205">
        <v>2011</v>
      </c>
      <c r="I4" s="1204">
        <v>2010</v>
      </c>
    </row>
    <row r="5" spans="2:9" ht="42" customHeight="1">
      <c r="B5" s="1206" t="s">
        <v>1260</v>
      </c>
      <c r="C5" s="1204" t="s">
        <v>720</v>
      </c>
      <c r="D5" s="1251" t="s">
        <v>1259</v>
      </c>
      <c r="E5" s="1251" t="s">
        <v>1258</v>
      </c>
      <c r="F5" s="1204" t="s">
        <v>1257</v>
      </c>
      <c r="G5" s="1204" t="s">
        <v>1257</v>
      </c>
      <c r="H5" s="1204" t="s">
        <v>1257</v>
      </c>
      <c r="I5" s="1204" t="s">
        <v>1256</v>
      </c>
    </row>
    <row r="6" spans="2:9" ht="20.1" customHeight="1">
      <c r="B6" s="150" t="s">
        <v>1255</v>
      </c>
      <c r="C6" s="1267">
        <v>4939</v>
      </c>
      <c r="D6" s="1290">
        <v>1295</v>
      </c>
      <c r="E6" s="1290">
        <v>1420</v>
      </c>
      <c r="F6" s="1265">
        <v>7654</v>
      </c>
      <c r="G6" s="1265">
        <v>8039</v>
      </c>
      <c r="H6" s="1265">
        <v>7097</v>
      </c>
      <c r="I6" s="1264">
        <v>7060</v>
      </c>
    </row>
    <row r="7" spans="2:9" ht="20.1" customHeight="1">
      <c r="B7" s="150" t="s">
        <v>1254</v>
      </c>
      <c r="C7" s="1263">
        <v>2893</v>
      </c>
      <c r="D7" s="1234">
        <v>1512</v>
      </c>
      <c r="E7" s="1234">
        <v>1230</v>
      </c>
      <c r="F7" s="1233">
        <v>5635</v>
      </c>
      <c r="G7" s="1233">
        <v>5795</v>
      </c>
      <c r="H7" s="1233">
        <v>5730</v>
      </c>
      <c r="I7" s="1242">
        <v>6910</v>
      </c>
    </row>
    <row r="8" spans="2:9" ht="20.1" customHeight="1">
      <c r="B8" s="150" t="s">
        <v>1253</v>
      </c>
      <c r="C8" s="1263">
        <v>1200</v>
      </c>
      <c r="D8" s="1234">
        <v>445</v>
      </c>
      <c r="E8" s="1234">
        <v>644</v>
      </c>
      <c r="F8" s="1233">
        <v>2289</v>
      </c>
      <c r="G8" s="1233">
        <v>2239</v>
      </c>
      <c r="H8" s="1233">
        <v>2094</v>
      </c>
      <c r="I8" s="1242">
        <v>1948</v>
      </c>
    </row>
    <row r="9" spans="2:9" ht="20.1" customHeight="1">
      <c r="B9" s="150" t="s">
        <v>1252</v>
      </c>
      <c r="C9" s="1263">
        <v>1345</v>
      </c>
      <c r="D9" s="1234">
        <v>1200</v>
      </c>
      <c r="E9" s="1234">
        <v>350</v>
      </c>
      <c r="F9" s="1233">
        <v>2895</v>
      </c>
      <c r="G9" s="1233">
        <v>2875</v>
      </c>
      <c r="H9" s="1233">
        <v>2835</v>
      </c>
      <c r="I9" s="1242">
        <v>2810</v>
      </c>
    </row>
    <row r="10" spans="2:9" ht="20.1" customHeight="1">
      <c r="B10" s="150" t="s">
        <v>1251</v>
      </c>
      <c r="C10" s="1263">
        <v>522</v>
      </c>
      <c r="D10" s="1234">
        <v>700</v>
      </c>
      <c r="E10" s="1234">
        <v>308</v>
      </c>
      <c r="F10" s="1233">
        <v>1530</v>
      </c>
      <c r="G10" s="1233">
        <v>1595</v>
      </c>
      <c r="H10" s="1233">
        <v>1555</v>
      </c>
      <c r="I10" s="1242">
        <v>1350</v>
      </c>
    </row>
    <row r="11" spans="2:9" ht="20.1" customHeight="1">
      <c r="B11" s="1200" t="s">
        <v>1250</v>
      </c>
      <c r="C11" s="1289" t="s">
        <v>199</v>
      </c>
      <c r="D11" s="1288" t="s">
        <v>199</v>
      </c>
      <c r="E11" s="1288">
        <v>63</v>
      </c>
      <c r="F11" s="1287">
        <v>63</v>
      </c>
      <c r="G11" s="1287">
        <v>358</v>
      </c>
      <c r="H11" s="1287">
        <v>358</v>
      </c>
      <c r="I11" s="1286">
        <v>858</v>
      </c>
    </row>
    <row r="12" spans="2:9" ht="20.1" customHeight="1">
      <c r="B12" s="1283" t="s">
        <v>344</v>
      </c>
      <c r="C12" s="1285">
        <v>10899</v>
      </c>
      <c r="D12" s="1285">
        <v>5152</v>
      </c>
      <c r="E12" s="1285">
        <v>4014</v>
      </c>
      <c r="F12" s="1285">
        <v>20065</v>
      </c>
      <c r="G12" s="1285">
        <v>20900</v>
      </c>
      <c r="H12" s="1285">
        <v>19668</v>
      </c>
      <c r="I12" s="1285">
        <v>20936</v>
      </c>
    </row>
    <row r="14" spans="2:8" ht="14.1" customHeight="1">
      <c r="B14" s="1410" t="s">
        <v>1249</v>
      </c>
      <c r="C14" s="1410"/>
      <c r="D14" s="1410"/>
      <c r="E14" s="1410"/>
      <c r="F14" s="1410"/>
      <c r="G14" s="1410"/>
      <c r="H14" s="1410"/>
    </row>
    <row r="15" spans="2:8" ht="14.1" customHeight="1">
      <c r="B15" s="1272" t="s">
        <v>1248</v>
      </c>
      <c r="C15" s="1272"/>
      <c r="D15" s="1272"/>
      <c r="E15" s="1272"/>
      <c r="F15" s="1272"/>
      <c r="G15" s="1272"/>
      <c r="H15" s="1272"/>
    </row>
    <row r="16" spans="2:8" ht="14.1" customHeight="1">
      <c r="B16" s="578" t="s">
        <v>1247</v>
      </c>
      <c r="C16" s="578"/>
      <c r="D16" s="578"/>
      <c r="E16" s="578"/>
      <c r="F16" s="578"/>
      <c r="G16" s="578"/>
      <c r="H16" s="578"/>
    </row>
    <row r="17" spans="2:8" ht="14.1" customHeight="1">
      <c r="B17" s="1410" t="s">
        <v>1246</v>
      </c>
      <c r="C17" s="1410"/>
      <c r="D17" s="1410"/>
      <c r="E17" s="1410"/>
      <c r="F17" s="1410"/>
      <c r="G17" s="1410"/>
      <c r="H17" s="1410"/>
    </row>
    <row r="18" spans="2:8" ht="14.1" customHeight="1">
      <c r="B18" s="1410" t="s">
        <v>1245</v>
      </c>
      <c r="C18" s="1410"/>
      <c r="D18" s="1410"/>
      <c r="E18" s="1410"/>
      <c r="F18" s="1410"/>
      <c r="G18" s="1410"/>
      <c r="H18" s="1410"/>
    </row>
    <row r="19" spans="2:8" ht="14.1" customHeight="1">
      <c r="B19" s="1410" t="s">
        <v>1244</v>
      </c>
      <c r="C19" s="1410"/>
      <c r="D19" s="1410"/>
      <c r="E19" s="1410"/>
      <c r="F19" s="1410"/>
      <c r="G19" s="1410"/>
      <c r="H19" s="1410"/>
    </row>
  </sheetData>
  <mergeCells count="6">
    <mergeCell ref="B19:H19"/>
    <mergeCell ref="B2:H2"/>
    <mergeCell ref="C4:F4"/>
    <mergeCell ref="B14:H14"/>
    <mergeCell ref="B17:H17"/>
    <mergeCell ref="B18:H18"/>
  </mergeCells>
  <printOptions/>
  <pageMargins left="0.7480314960629921" right="0.7480314960629921" top="0.984251968503937" bottom="0.984251968503937" header="0.5118110236220472" footer="0.5118110236220472"/>
  <pageSetup fitToHeight="1" fitToWidth="1" horizontalDpi="600" verticalDpi="600" orientation="portrait" paperSize="9" scale="65"/>
  <drawing r:id="rId1"/>
</worksheet>
</file>

<file path=xl/worksheets/sheet73.xml><?xml version="1.0" encoding="utf-8"?>
<worksheet xmlns="http://schemas.openxmlformats.org/spreadsheetml/2006/main" xmlns:r="http://schemas.openxmlformats.org/officeDocument/2006/relationships">
  <sheetPr>
    <tabColor rgb="FF00976D"/>
  </sheetPr>
  <dimension ref="B2:H11"/>
  <sheetViews>
    <sheetView showGridLines="0" workbookViewId="0" topLeftCell="A1"/>
  </sheetViews>
  <sheetFormatPr defaultColWidth="10.875" defaultRowHeight="19.5" customHeight="1"/>
  <cols>
    <col min="1" max="1" width="5.50390625" style="9" customWidth="1"/>
    <col min="2" max="2" width="39.375" style="9" customWidth="1"/>
    <col min="3" max="16384" width="10.875" style="9" customWidth="1"/>
  </cols>
  <sheetData>
    <row r="2" spans="2:7" ht="20.1" customHeight="1">
      <c r="B2" s="1392" t="s">
        <v>1264</v>
      </c>
      <c r="C2" s="1392"/>
      <c r="D2" s="1392"/>
      <c r="E2" s="1392"/>
      <c r="F2" s="1392"/>
      <c r="G2" s="1392"/>
    </row>
    <row r="4" spans="2:8" ht="20.1" customHeight="1">
      <c r="B4" s="1206" t="s">
        <v>1263</v>
      </c>
      <c r="C4" s="1205">
        <v>2013</v>
      </c>
      <c r="D4" s="1205">
        <v>2012</v>
      </c>
      <c r="E4" s="1204">
        <v>2011</v>
      </c>
      <c r="F4" s="1204">
        <v>2010</v>
      </c>
      <c r="G4" s="1204">
        <v>2009</v>
      </c>
      <c r="H4" s="1204">
        <v>2008</v>
      </c>
    </row>
    <row r="5" spans="2:8" ht="20.1" customHeight="1">
      <c r="B5" s="150" t="s">
        <v>349</v>
      </c>
      <c r="C5" s="1305">
        <v>0.18</v>
      </c>
      <c r="D5" s="1304">
        <v>0.21</v>
      </c>
      <c r="E5" s="1303">
        <v>0.24</v>
      </c>
      <c r="F5" s="1303">
        <v>0.3</v>
      </c>
      <c r="G5" s="1303">
        <v>0.26</v>
      </c>
      <c r="H5" s="1302">
        <v>0.32</v>
      </c>
    </row>
    <row r="6" spans="2:8" ht="20.1" customHeight="1">
      <c r="B6" s="150" t="s">
        <v>348</v>
      </c>
      <c r="C6" s="1301">
        <v>0.4</v>
      </c>
      <c r="D6" s="1300">
        <v>0.45</v>
      </c>
      <c r="E6" s="588">
        <v>0.44</v>
      </c>
      <c r="F6" s="588">
        <v>0.42</v>
      </c>
      <c r="G6" s="588">
        <v>0.35</v>
      </c>
      <c r="H6" s="1299">
        <v>0.35</v>
      </c>
    </row>
    <row r="7" spans="2:8" ht="20.1" customHeight="1">
      <c r="B7" s="150" t="s">
        <v>347</v>
      </c>
      <c r="C7" s="1301">
        <v>0.28</v>
      </c>
      <c r="D7" s="1300">
        <v>0.22</v>
      </c>
      <c r="E7" s="588">
        <v>0.2</v>
      </c>
      <c r="F7" s="588">
        <v>0.2</v>
      </c>
      <c r="G7" s="588">
        <v>0.17</v>
      </c>
      <c r="H7" s="1299">
        <v>0.17</v>
      </c>
    </row>
    <row r="8" spans="2:8" ht="20.1" customHeight="1">
      <c r="B8" s="391" t="s">
        <v>345</v>
      </c>
      <c r="C8" s="1298">
        <v>0.14</v>
      </c>
      <c r="D8" s="1297">
        <v>0.12</v>
      </c>
      <c r="E8" s="583">
        <v>0.12</v>
      </c>
      <c r="F8" s="583">
        <v>0.08</v>
      </c>
      <c r="G8" s="583">
        <v>0.22</v>
      </c>
      <c r="H8" s="1296">
        <v>0.16</v>
      </c>
    </row>
    <row r="9" spans="2:8" ht="20.1" customHeight="1">
      <c r="B9" s="1283" t="s">
        <v>344</v>
      </c>
      <c r="C9" s="1295">
        <v>1</v>
      </c>
      <c r="D9" s="1295">
        <v>1</v>
      </c>
      <c r="E9" s="1294">
        <v>1</v>
      </c>
      <c r="F9" s="1294">
        <v>1</v>
      </c>
      <c r="G9" s="1294">
        <v>1</v>
      </c>
      <c r="H9" s="1293">
        <v>1</v>
      </c>
    </row>
    <row r="11" spans="2:7" ht="24.75" customHeight="1">
      <c r="B11" s="1422" t="s">
        <v>1262</v>
      </c>
      <c r="C11" s="1459"/>
      <c r="D11" s="1459"/>
      <c r="E11" s="1459"/>
      <c r="F11" s="1459"/>
      <c r="G11" s="1459"/>
    </row>
  </sheetData>
  <mergeCells count="2">
    <mergeCell ref="B2:G2"/>
    <mergeCell ref="B11:G11"/>
  </mergeCells>
  <printOptions/>
  <pageMargins left="0.75" right="0.75" top="1" bottom="1" header="0.5" footer="0.5"/>
  <pageSetup horizontalDpi="600" verticalDpi="600" orientation="portrait" paperSize="9" scale="72"/>
  <drawing r:id="rId1"/>
</worksheet>
</file>

<file path=xl/worksheets/sheet74.xml><?xml version="1.0" encoding="utf-8"?>
<worksheet xmlns="http://schemas.openxmlformats.org/spreadsheetml/2006/main" xmlns:r="http://schemas.openxmlformats.org/officeDocument/2006/relationships">
  <sheetPr>
    <tabColor rgb="FF00976D"/>
  </sheetPr>
  <dimension ref="B2:G10"/>
  <sheetViews>
    <sheetView showGridLines="0" zoomScalePageLayoutView="118" workbookViewId="0" topLeftCell="A1"/>
  </sheetViews>
  <sheetFormatPr defaultColWidth="10.875" defaultRowHeight="19.5" customHeight="1"/>
  <cols>
    <col min="1" max="1" width="5.50390625" style="9" customWidth="1"/>
    <col min="2" max="2" width="39.375" style="9" customWidth="1"/>
    <col min="3" max="16384" width="10.875" style="9" customWidth="1"/>
  </cols>
  <sheetData>
    <row r="2" spans="2:7" ht="20.1" customHeight="1">
      <c r="B2" s="1392" t="s">
        <v>1269</v>
      </c>
      <c r="C2" s="1392"/>
      <c r="D2" s="1392"/>
      <c r="E2" s="1392"/>
      <c r="F2" s="1392"/>
      <c r="G2" s="1392"/>
    </row>
    <row r="4" spans="2:7" ht="20.1" customHeight="1">
      <c r="B4" s="1206" t="s">
        <v>1268</v>
      </c>
      <c r="C4" s="1205">
        <v>2013</v>
      </c>
      <c r="D4" s="1204">
        <v>2012</v>
      </c>
      <c r="E4" s="1204">
        <v>2011</v>
      </c>
      <c r="F4" s="1204">
        <v>2010</v>
      </c>
      <c r="G4" s="1204">
        <v>2009</v>
      </c>
    </row>
    <row r="5" spans="2:7" ht="20.1" customHeight="1">
      <c r="B5" s="150" t="s">
        <v>1267</v>
      </c>
      <c r="C5" s="1310">
        <v>3276</v>
      </c>
      <c r="D5" s="1310">
        <v>3165</v>
      </c>
      <c r="E5" s="1309">
        <v>2989</v>
      </c>
      <c r="F5" s="1309">
        <v>2720</v>
      </c>
      <c r="G5" s="1309">
        <v>2281</v>
      </c>
    </row>
    <row r="6" spans="2:7" ht="20.1" customHeight="1">
      <c r="B6" s="150" t="s">
        <v>1266</v>
      </c>
      <c r="C6" s="1308">
        <v>1505</v>
      </c>
      <c r="D6" s="1308">
        <v>1549</v>
      </c>
      <c r="E6" s="1307">
        <v>1429</v>
      </c>
      <c r="F6" s="1307">
        <v>1384</v>
      </c>
      <c r="G6" s="1307">
        <v>1212</v>
      </c>
    </row>
    <row r="7" spans="2:7" ht="20.1" customHeight="1">
      <c r="B7" s="150" t="s">
        <v>1265</v>
      </c>
      <c r="C7" s="1308">
        <v>885</v>
      </c>
      <c r="D7" s="1308">
        <v>965</v>
      </c>
      <c r="E7" s="1307">
        <v>893</v>
      </c>
      <c r="F7" s="1307">
        <v>779</v>
      </c>
      <c r="G7" s="1307">
        <v>593</v>
      </c>
    </row>
    <row r="9" spans="2:7" ht="20.1" customHeight="1">
      <c r="B9" s="1396"/>
      <c r="C9" s="1396"/>
      <c r="D9" s="1396"/>
      <c r="E9" s="1396"/>
      <c r="F9" s="1396"/>
      <c r="G9" s="1396"/>
    </row>
    <row r="10" ht="20.1" customHeight="1">
      <c r="B10" s="1306"/>
    </row>
  </sheetData>
  <mergeCells count="2">
    <mergeCell ref="B2:G2"/>
    <mergeCell ref="B9:G9"/>
  </mergeCells>
  <printOptions/>
  <pageMargins left="0.75" right="0.75" top="1" bottom="1" header="0.5" footer="0.5"/>
  <pageSetup horizontalDpi="600" verticalDpi="600" orientation="portrait" paperSize="9" scale="72"/>
  <drawing r:id="rId1"/>
</worksheet>
</file>

<file path=xl/worksheets/sheet75.xml><?xml version="1.0" encoding="utf-8"?>
<worksheet xmlns="http://schemas.openxmlformats.org/spreadsheetml/2006/main" xmlns:r="http://schemas.openxmlformats.org/officeDocument/2006/relationships">
  <sheetPr>
    <tabColor rgb="FF00976D"/>
  </sheetPr>
  <dimension ref="B2:H12"/>
  <sheetViews>
    <sheetView showGridLines="0" workbookViewId="0" topLeftCell="A1"/>
  </sheetViews>
  <sheetFormatPr defaultColWidth="10.875" defaultRowHeight="19.5" customHeight="1"/>
  <cols>
    <col min="1" max="1" width="5.50390625" style="9" customWidth="1"/>
    <col min="2" max="2" width="39.375" style="9" customWidth="1"/>
    <col min="3" max="16384" width="10.875" style="9" customWidth="1"/>
  </cols>
  <sheetData>
    <row r="2" spans="2:7" ht="20.1" customHeight="1">
      <c r="B2" s="1392" t="s">
        <v>1271</v>
      </c>
      <c r="C2" s="1392"/>
      <c r="D2" s="1392"/>
      <c r="E2" s="1392"/>
      <c r="F2" s="1392"/>
      <c r="G2" s="1392"/>
    </row>
    <row r="4" spans="2:8" ht="20.1" customHeight="1">
      <c r="B4" s="1206" t="s">
        <v>1226</v>
      </c>
      <c r="C4" s="1205">
        <v>2013</v>
      </c>
      <c r="D4" s="1204">
        <v>2012</v>
      </c>
      <c r="E4" s="1204">
        <v>2011</v>
      </c>
      <c r="F4" s="1204">
        <v>2010</v>
      </c>
      <c r="G4" s="1204">
        <v>2009</v>
      </c>
      <c r="H4" s="1204">
        <v>2008</v>
      </c>
    </row>
    <row r="5" spans="2:8" ht="20.1" customHeight="1">
      <c r="B5" s="150" t="s">
        <v>349</v>
      </c>
      <c r="C5" s="1305">
        <v>0.15</v>
      </c>
      <c r="D5" s="1304">
        <v>0.16</v>
      </c>
      <c r="E5" s="1303">
        <v>0.15</v>
      </c>
      <c r="F5" s="1303">
        <v>0.15</v>
      </c>
      <c r="G5" s="1303">
        <v>0.17</v>
      </c>
      <c r="H5" s="1302">
        <v>0.17</v>
      </c>
    </row>
    <row r="6" spans="2:8" ht="20.1" customHeight="1">
      <c r="B6" s="150" t="s">
        <v>348</v>
      </c>
      <c r="C6" s="1301">
        <v>0.34</v>
      </c>
      <c r="D6" s="1300">
        <v>0.33</v>
      </c>
      <c r="E6" s="588">
        <v>0.33</v>
      </c>
      <c r="F6" s="588">
        <v>0.33</v>
      </c>
      <c r="G6" s="588">
        <v>0.34</v>
      </c>
      <c r="H6" s="1299">
        <v>0.36</v>
      </c>
    </row>
    <row r="7" spans="2:8" ht="20.1" customHeight="1">
      <c r="B7" s="150" t="s">
        <v>347</v>
      </c>
      <c r="C7" s="1301">
        <v>0.24</v>
      </c>
      <c r="D7" s="1300">
        <v>0.24</v>
      </c>
      <c r="E7" s="588">
        <v>0.28</v>
      </c>
      <c r="F7" s="588">
        <v>0.29</v>
      </c>
      <c r="G7" s="588">
        <v>0.28</v>
      </c>
      <c r="H7" s="1299">
        <v>0.28</v>
      </c>
    </row>
    <row r="8" spans="2:8" ht="20.1" customHeight="1">
      <c r="B8" s="391" t="s">
        <v>345</v>
      </c>
      <c r="C8" s="1298">
        <v>0.27</v>
      </c>
      <c r="D8" s="1297">
        <v>0.27</v>
      </c>
      <c r="E8" s="583">
        <v>0.24</v>
      </c>
      <c r="F8" s="583">
        <v>0.23</v>
      </c>
      <c r="G8" s="583">
        <v>0.21</v>
      </c>
      <c r="H8" s="1296">
        <v>0.19</v>
      </c>
    </row>
    <row r="9" spans="2:8" ht="20.1" customHeight="1">
      <c r="B9" s="1283" t="s">
        <v>344</v>
      </c>
      <c r="C9" s="1295">
        <v>1</v>
      </c>
      <c r="D9" s="1295">
        <v>1</v>
      </c>
      <c r="E9" s="1294">
        <v>1</v>
      </c>
      <c r="F9" s="1294">
        <v>1</v>
      </c>
      <c r="G9" s="1294">
        <v>1</v>
      </c>
      <c r="H9" s="1293">
        <v>1</v>
      </c>
    </row>
    <row r="11" spans="2:7" ht="15" customHeight="1">
      <c r="B11" s="1396" t="s">
        <v>1249</v>
      </c>
      <c r="C11" s="1396"/>
      <c r="D11" s="1396"/>
      <c r="E11" s="1396"/>
      <c r="F11" s="1396"/>
      <c r="G11" s="1396"/>
    </row>
    <row r="12" spans="2:7" ht="24.75" customHeight="1">
      <c r="B12" s="1422" t="s">
        <v>1270</v>
      </c>
      <c r="C12" s="1459"/>
      <c r="D12" s="1459"/>
      <c r="E12" s="1459"/>
      <c r="F12" s="1459"/>
      <c r="G12" s="1459"/>
    </row>
  </sheetData>
  <mergeCells count="3">
    <mergeCell ref="B2:G2"/>
    <mergeCell ref="B11:G11"/>
    <mergeCell ref="B12:G12"/>
  </mergeCells>
  <printOptions/>
  <pageMargins left="0.75" right="0.75" top="1" bottom="1" header="0.5" footer="0.5"/>
  <pageSetup horizontalDpi="600" verticalDpi="600" orientation="portrait" paperSize="9" scale="72"/>
  <drawing r:id="rId1"/>
</worksheet>
</file>

<file path=xl/worksheets/sheet76.xml><?xml version="1.0" encoding="utf-8"?>
<worksheet xmlns="http://schemas.openxmlformats.org/spreadsheetml/2006/main" xmlns:r="http://schemas.openxmlformats.org/officeDocument/2006/relationships">
  <sheetPr>
    <tabColor rgb="FF00976D"/>
  </sheetPr>
  <dimension ref="B2:H15"/>
  <sheetViews>
    <sheetView showGridLines="0" workbookViewId="0" topLeftCell="A1"/>
  </sheetViews>
  <sheetFormatPr defaultColWidth="10.875" defaultRowHeight="19.5" customHeight="1"/>
  <cols>
    <col min="1" max="1" width="5.50390625" style="9" customWidth="1"/>
    <col min="2" max="2" width="39.375" style="9" customWidth="1"/>
    <col min="3" max="16384" width="10.875" style="9" customWidth="1"/>
  </cols>
  <sheetData>
    <row r="2" spans="2:7" ht="20.1" customHeight="1">
      <c r="B2" s="1392" t="s">
        <v>1277</v>
      </c>
      <c r="C2" s="1392"/>
      <c r="D2" s="1392"/>
      <c r="E2" s="1392"/>
      <c r="F2" s="1392"/>
      <c r="G2" s="1392"/>
    </row>
    <row r="4" spans="2:8" ht="20.1" customHeight="1">
      <c r="B4" s="1206" t="s">
        <v>1226</v>
      </c>
      <c r="C4" s="1205">
        <v>2013</v>
      </c>
      <c r="D4" s="1204">
        <v>2012</v>
      </c>
      <c r="E4" s="1204">
        <v>2011</v>
      </c>
      <c r="F4" s="1204">
        <v>2010</v>
      </c>
      <c r="G4" s="1204">
        <v>2009</v>
      </c>
      <c r="H4" s="1204">
        <v>2008</v>
      </c>
    </row>
    <row r="5" spans="2:8" ht="20.1" customHeight="1">
      <c r="B5" s="150" t="s">
        <v>1276</v>
      </c>
      <c r="C5" s="1322">
        <v>0.58</v>
      </c>
      <c r="D5" s="1321">
        <v>0.56</v>
      </c>
      <c r="E5" s="1320">
        <v>0.44</v>
      </c>
      <c r="F5" s="1320">
        <v>0.42</v>
      </c>
      <c r="G5" s="1320">
        <v>0.46</v>
      </c>
      <c r="H5" s="1319">
        <v>0.43</v>
      </c>
    </row>
    <row r="6" spans="2:8" ht="20.1" customHeight="1">
      <c r="B6" s="150" t="s">
        <v>1275</v>
      </c>
      <c r="C6" s="682" t="s">
        <v>199</v>
      </c>
      <c r="D6" s="681" t="s">
        <v>199</v>
      </c>
      <c r="E6" s="616">
        <v>0.22</v>
      </c>
      <c r="F6" s="616">
        <v>0.27</v>
      </c>
      <c r="G6" s="616">
        <v>0.24</v>
      </c>
      <c r="H6" s="1318">
        <v>0.27</v>
      </c>
    </row>
    <row r="7" spans="2:8" ht="20.1" customHeight="1">
      <c r="B7" s="150" t="s">
        <v>1274</v>
      </c>
      <c r="C7" s="729">
        <v>0.27</v>
      </c>
      <c r="D7" s="728">
        <v>0.27</v>
      </c>
      <c r="E7" s="616">
        <v>0.21</v>
      </c>
      <c r="F7" s="616">
        <v>0.2</v>
      </c>
      <c r="G7" s="616">
        <v>0.2</v>
      </c>
      <c r="H7" s="1318">
        <v>0.19</v>
      </c>
    </row>
    <row r="8" spans="2:8" ht="20.1" customHeight="1">
      <c r="B8" s="391" t="s">
        <v>1273</v>
      </c>
      <c r="C8" s="1317">
        <v>0.16</v>
      </c>
      <c r="D8" s="1316">
        <v>0.17</v>
      </c>
      <c r="E8" s="609">
        <v>0.13</v>
      </c>
      <c r="F8" s="609">
        <v>0.11</v>
      </c>
      <c r="G8" s="609">
        <v>0.1</v>
      </c>
      <c r="H8" s="1315">
        <v>0.11</v>
      </c>
    </row>
    <row r="9" spans="2:8" ht="20.1" customHeight="1">
      <c r="B9" s="1283" t="s">
        <v>344</v>
      </c>
      <c r="C9" s="1314">
        <v>1</v>
      </c>
      <c r="D9" s="1314">
        <v>1</v>
      </c>
      <c r="E9" s="1313">
        <v>1</v>
      </c>
      <c r="F9" s="1313">
        <v>1</v>
      </c>
      <c r="G9" s="1313">
        <v>1</v>
      </c>
      <c r="H9" s="1312">
        <v>1</v>
      </c>
    </row>
    <row r="11" spans="2:7" ht="14.1" customHeight="1">
      <c r="B11" s="1396" t="s">
        <v>1249</v>
      </c>
      <c r="C11" s="1396"/>
      <c r="D11" s="1396"/>
      <c r="E11" s="1396"/>
      <c r="F11" s="1396"/>
      <c r="G11" s="1396"/>
    </row>
    <row r="12" spans="2:7" ht="25.5" customHeight="1">
      <c r="B12" s="1422" t="s">
        <v>1272</v>
      </c>
      <c r="C12" s="1422"/>
      <c r="D12" s="1422"/>
      <c r="E12" s="1422"/>
      <c r="F12" s="1422"/>
      <c r="G12" s="1422"/>
    </row>
    <row r="15" ht="20.1" customHeight="1">
      <c r="B15" s="1311"/>
    </row>
  </sheetData>
  <mergeCells count="3">
    <mergeCell ref="B2:G2"/>
    <mergeCell ref="B11:G11"/>
    <mergeCell ref="B12:G12"/>
  </mergeCells>
  <printOptions/>
  <pageMargins left="0.75" right="0.75" top="1" bottom="1" header="0.5" footer="0.5"/>
  <pageSetup horizontalDpi="600" verticalDpi="600" orientation="portrait" paperSize="9" scale="72"/>
  <drawing r:id="rId1"/>
</worksheet>
</file>

<file path=xl/worksheets/sheet77.xml><?xml version="1.0" encoding="utf-8"?>
<worksheet xmlns="http://schemas.openxmlformats.org/spreadsheetml/2006/main" xmlns:r="http://schemas.openxmlformats.org/officeDocument/2006/relationships">
  <sheetPr>
    <tabColor rgb="FF8C2365"/>
    <pageSetUpPr fitToPage="1"/>
  </sheetPr>
  <dimension ref="B2:F13"/>
  <sheetViews>
    <sheetView showGridLines="0" workbookViewId="0" topLeftCell="A1">
      <selection activeCell="F4" sqref="F4"/>
    </sheetView>
  </sheetViews>
  <sheetFormatPr defaultColWidth="10.875" defaultRowHeight="19.5" customHeight="1"/>
  <cols>
    <col min="1" max="1" width="5.50390625" style="9" customWidth="1"/>
    <col min="2" max="2" width="39.375" style="9" customWidth="1"/>
    <col min="3" max="16384" width="10.875" style="9" customWidth="1"/>
  </cols>
  <sheetData>
    <row r="2" spans="2:5" ht="20.1" customHeight="1">
      <c r="B2" s="1392" t="str">
        <f>UPPER("﻿Financial highlights")</f>
        <v>﻿FINANCIAL HIGHLIGHTS</v>
      </c>
      <c r="C2" s="1392"/>
      <c r="D2" s="1392"/>
      <c r="E2" s="1392"/>
    </row>
    <row r="3" ht="20.1" customHeight="1">
      <c r="B3" s="789"/>
    </row>
    <row r="4" spans="2:6" ht="20.1" customHeight="1">
      <c r="B4" s="1334" t="s">
        <v>196</v>
      </c>
      <c r="C4" s="1333">
        <v>2013</v>
      </c>
      <c r="D4" s="1332">
        <v>2012</v>
      </c>
      <c r="E4" s="1332">
        <v>2011</v>
      </c>
      <c r="F4" s="1332" t="s">
        <v>200</v>
      </c>
    </row>
    <row r="5" spans="2:6" ht="20.1" customHeight="1">
      <c r="B5" s="150" t="s">
        <v>1279</v>
      </c>
      <c r="C5" s="1331">
        <v>1596</v>
      </c>
      <c r="D5" s="1330">
        <v>1355</v>
      </c>
      <c r="E5" s="1329">
        <v>1199</v>
      </c>
      <c r="F5" s="1328">
        <v>1310</v>
      </c>
    </row>
    <row r="6" spans="2:6" ht="20.1" customHeight="1">
      <c r="B6" s="150" t="s">
        <v>649</v>
      </c>
      <c r="C6" s="469">
        <v>1151</v>
      </c>
      <c r="D6" s="468">
        <v>830</v>
      </c>
      <c r="E6" s="455">
        <v>822</v>
      </c>
      <c r="F6" s="771">
        <v>981</v>
      </c>
    </row>
    <row r="7" spans="2:6" ht="20.1" customHeight="1">
      <c r="B7" s="150" t="s">
        <v>648</v>
      </c>
      <c r="C7" s="469">
        <v>1365</v>
      </c>
      <c r="D7" s="468">
        <v>1301</v>
      </c>
      <c r="E7" s="455">
        <v>1834</v>
      </c>
      <c r="F7" s="771">
        <v>1019</v>
      </c>
    </row>
    <row r="8" spans="2:6" ht="20.1" customHeight="1">
      <c r="B8" s="150" t="s">
        <v>133</v>
      </c>
      <c r="C8" s="469">
        <v>141</v>
      </c>
      <c r="D8" s="468">
        <v>152</v>
      </c>
      <c r="E8" s="455">
        <v>1955</v>
      </c>
      <c r="F8" s="771">
        <v>83</v>
      </c>
    </row>
    <row r="9" spans="2:6" ht="20.1" customHeight="1">
      <c r="B9" s="1327" t="s">
        <v>647</v>
      </c>
      <c r="C9" s="1326">
        <v>1926</v>
      </c>
      <c r="D9" s="1325">
        <v>1132</v>
      </c>
      <c r="E9" s="1324">
        <v>541</v>
      </c>
      <c r="F9" s="1323">
        <v>1105</v>
      </c>
    </row>
    <row r="11" ht="20.1" customHeight="1">
      <c r="B11" s="14" t="s">
        <v>646</v>
      </c>
    </row>
    <row r="12" spans="2:5" ht="15.75">
      <c r="B12" s="1396" t="s">
        <v>1278</v>
      </c>
      <c r="C12" s="1396"/>
      <c r="D12" s="1396"/>
      <c r="E12" s="1396"/>
    </row>
    <row r="13" spans="2:5" ht="15.75">
      <c r="B13" s="1396" t="s">
        <v>1147</v>
      </c>
      <c r="C13" s="1396"/>
      <c r="D13" s="1396"/>
      <c r="E13" s="1396"/>
    </row>
  </sheetData>
  <mergeCells count="3">
    <mergeCell ref="B2:E2"/>
    <mergeCell ref="B12:E12"/>
    <mergeCell ref="B13:E13"/>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ignoredErrors>
    <ignoredError sqref="F4" numberStoredAsText="1"/>
  </ignoredErrors>
  <drawing r:id="rId1"/>
</worksheet>
</file>

<file path=xl/worksheets/sheet78.xml><?xml version="1.0" encoding="utf-8"?>
<worksheet xmlns="http://schemas.openxmlformats.org/spreadsheetml/2006/main" xmlns:r="http://schemas.openxmlformats.org/officeDocument/2006/relationships">
  <sheetPr>
    <tabColor rgb="FF8C2365"/>
    <pageSetUpPr fitToPage="1"/>
  </sheetPr>
  <dimension ref="B2:F14"/>
  <sheetViews>
    <sheetView showGridLines="0" workbookViewId="0" topLeftCell="A1">
      <selection activeCell="F4" sqref="F4"/>
    </sheetView>
  </sheetViews>
  <sheetFormatPr defaultColWidth="10.875" defaultRowHeight="19.5" customHeight="1"/>
  <cols>
    <col min="1" max="1" width="5.50390625" style="9" customWidth="1"/>
    <col min="2" max="2" width="39.375" style="9" customWidth="1"/>
    <col min="3" max="16384" width="10.875" style="9" customWidth="1"/>
  </cols>
  <sheetData>
    <row r="2" spans="2:5" ht="20.1" customHeight="1">
      <c r="B2" s="1392" t="s">
        <v>1283</v>
      </c>
      <c r="C2" s="1392"/>
      <c r="D2" s="1392"/>
      <c r="E2" s="1392"/>
    </row>
    <row r="3" ht="20.1" customHeight="1">
      <c r="B3" s="789"/>
    </row>
    <row r="4" spans="2:6" ht="20.1" customHeight="1">
      <c r="B4" s="1334" t="s">
        <v>190</v>
      </c>
      <c r="C4" s="1333" t="s">
        <v>1282</v>
      </c>
      <c r="D4" s="1332">
        <v>2012</v>
      </c>
      <c r="E4" s="1332">
        <v>2011</v>
      </c>
      <c r="F4" s="1332" t="s">
        <v>200</v>
      </c>
    </row>
    <row r="5" spans="2:6" ht="20.1" customHeight="1">
      <c r="B5" s="150" t="s">
        <v>656</v>
      </c>
      <c r="C5" s="1331">
        <v>2152</v>
      </c>
      <c r="D5" s="1330">
        <v>1740</v>
      </c>
      <c r="E5" s="1330">
        <v>1671</v>
      </c>
      <c r="F5" s="1330">
        <v>1737</v>
      </c>
    </row>
    <row r="6" spans="2:6" ht="20.1" customHeight="1">
      <c r="B6" s="150" t="s">
        <v>655</v>
      </c>
      <c r="C6" s="469">
        <v>1554</v>
      </c>
      <c r="D6" s="468">
        <v>1069</v>
      </c>
      <c r="E6" s="468">
        <v>1147</v>
      </c>
      <c r="F6" s="468">
        <v>1301</v>
      </c>
    </row>
    <row r="7" spans="2:6" ht="20.1" customHeight="1">
      <c r="B7" s="150" t="s">
        <v>1281</v>
      </c>
      <c r="C7" s="469">
        <v>1814</v>
      </c>
      <c r="D7" s="468">
        <v>1671</v>
      </c>
      <c r="E7" s="468">
        <v>2553</v>
      </c>
      <c r="F7" s="468">
        <v>1351</v>
      </c>
    </row>
    <row r="8" spans="2:6" ht="20.1" customHeight="1">
      <c r="B8" s="150" t="s">
        <v>133</v>
      </c>
      <c r="C8" s="469">
        <v>186</v>
      </c>
      <c r="D8" s="468">
        <v>196</v>
      </c>
      <c r="E8" s="468">
        <v>2721</v>
      </c>
      <c r="F8" s="468">
        <v>110</v>
      </c>
    </row>
    <row r="9" spans="2:6" ht="20.1" customHeight="1">
      <c r="B9" s="1327" t="s">
        <v>647</v>
      </c>
      <c r="C9" s="1326">
        <v>2557</v>
      </c>
      <c r="D9" s="1325">
        <v>1456</v>
      </c>
      <c r="E9" s="1325">
        <v>753</v>
      </c>
      <c r="F9" s="1325">
        <v>1465</v>
      </c>
    </row>
    <row r="11" ht="20.1" customHeight="1">
      <c r="B11" s="14" t="s">
        <v>653</v>
      </c>
    </row>
    <row r="12" spans="2:5" ht="15" customHeight="1">
      <c r="B12" s="1396" t="s">
        <v>160</v>
      </c>
      <c r="C12" s="1396"/>
      <c r="D12" s="1396"/>
      <c r="E12" s="1396"/>
    </row>
    <row r="13" spans="2:5" ht="15.75">
      <c r="B13" s="1396" t="s">
        <v>652</v>
      </c>
      <c r="C13" s="1396"/>
      <c r="D13" s="1396"/>
      <c r="E13" s="1396"/>
    </row>
    <row r="14" spans="2:5" ht="20.1" customHeight="1">
      <c r="B14" s="1396" t="s">
        <v>1280</v>
      </c>
      <c r="C14" s="1396"/>
      <c r="D14" s="1396"/>
      <c r="E14" s="1396"/>
    </row>
  </sheetData>
  <mergeCells count="4">
    <mergeCell ref="B2:E2"/>
    <mergeCell ref="B12:E12"/>
    <mergeCell ref="B13:E13"/>
    <mergeCell ref="B14:E14"/>
  </mergeCells>
  <printOptions/>
  <pageMargins left="0.7480314960629921" right="0.7480314960629921" top="0.984251968503937" bottom="0.984251968503937" header="0.5118110236220472" footer="0.5118110236220472"/>
  <pageSetup fitToHeight="1" fitToWidth="1" horizontalDpi="600" verticalDpi="600" orientation="landscape" paperSize="9" scale="64"/>
  <ignoredErrors>
    <ignoredError sqref="F4" numberStoredAsText="1"/>
  </ignoredErrors>
  <drawing r:id="rId1"/>
</worksheet>
</file>

<file path=xl/worksheets/sheet79.xml><?xml version="1.0" encoding="utf-8"?>
<worksheet xmlns="http://schemas.openxmlformats.org/spreadsheetml/2006/main" xmlns:r="http://schemas.openxmlformats.org/officeDocument/2006/relationships">
  <sheetPr>
    <tabColor rgb="FF8C2365"/>
  </sheetPr>
  <dimension ref="B2:F10"/>
  <sheetViews>
    <sheetView showGridLines="0" workbookViewId="0" topLeftCell="A1"/>
  </sheetViews>
  <sheetFormatPr defaultColWidth="10.875" defaultRowHeight="19.5" customHeight="1"/>
  <cols>
    <col min="1" max="1" width="5.50390625" style="9" customWidth="1"/>
    <col min="2" max="2" width="39.375" style="9" customWidth="1"/>
    <col min="3" max="16384" width="10.875" style="9" customWidth="1"/>
  </cols>
  <sheetData>
    <row r="2" spans="2:5" ht="20.1" customHeight="1">
      <c r="B2" s="1392" t="str">
        <f>UPPER("﻿Operational highlights")</f>
        <v>﻿OPERATIONAL HIGHLIGHTS</v>
      </c>
      <c r="C2" s="1392"/>
      <c r="D2" s="1392"/>
      <c r="E2" s="1392"/>
    </row>
    <row r="4" spans="2:6" ht="20.1" customHeight="1">
      <c r="B4" s="1334" t="s">
        <v>1157</v>
      </c>
      <c r="C4" s="1333">
        <v>2013</v>
      </c>
      <c r="D4" s="1332">
        <v>2012</v>
      </c>
      <c r="E4" s="1332">
        <v>2011</v>
      </c>
      <c r="F4" s="1332">
        <v>2010</v>
      </c>
    </row>
    <row r="5" spans="2:6" ht="20.1" customHeight="1">
      <c r="B5" s="351" t="s">
        <v>1288</v>
      </c>
      <c r="C5" s="1343">
        <v>1749</v>
      </c>
      <c r="D5" s="1342">
        <v>1710</v>
      </c>
      <c r="E5" s="1341">
        <v>1987</v>
      </c>
      <c r="F5" s="1340">
        <v>2116</v>
      </c>
    </row>
    <row r="6" spans="2:6" ht="20.1" customHeight="1">
      <c r="B6" s="150" t="s">
        <v>1287</v>
      </c>
      <c r="C6" s="469">
        <v>1155</v>
      </c>
      <c r="D6" s="468">
        <v>1161</v>
      </c>
      <c r="E6" s="455">
        <v>1215</v>
      </c>
      <c r="F6" s="771">
        <v>1281</v>
      </c>
    </row>
    <row r="7" spans="2:6" ht="20.1" customHeight="1">
      <c r="B7" s="150" t="s">
        <v>1286</v>
      </c>
      <c r="C7" s="469">
        <v>514</v>
      </c>
      <c r="D7" s="468">
        <v>532</v>
      </c>
      <c r="E7" s="455">
        <v>437</v>
      </c>
      <c r="F7" s="771">
        <v>379</v>
      </c>
    </row>
    <row r="8" spans="2:6" ht="20.1" customHeight="1">
      <c r="B8" s="1339" t="s">
        <v>1285</v>
      </c>
      <c r="C8" s="1338">
        <v>3418</v>
      </c>
      <c r="D8" s="1337">
        <v>3403</v>
      </c>
      <c r="E8" s="1336">
        <v>3639</v>
      </c>
      <c r="F8" s="1335">
        <v>3776</v>
      </c>
    </row>
    <row r="10" spans="2:5" ht="20.1" customHeight="1">
      <c r="B10" s="1460" t="s">
        <v>1284</v>
      </c>
      <c r="C10" s="1461"/>
      <c r="D10" s="1461"/>
      <c r="E10" s="1461"/>
    </row>
  </sheetData>
  <mergeCells count="2">
    <mergeCell ref="B2:E2"/>
    <mergeCell ref="B10:E10"/>
  </mergeCells>
  <printOptions/>
  <pageMargins left="0.75" right="0.75" top="1" bottom="1" header="0.5" footer="0.5"/>
  <pageSetup horizontalDpi="600" verticalDpi="600" orientation="portrait" paperSize="9" scale="72"/>
  <drawing r:id="rId1"/>
</worksheet>
</file>

<file path=xl/worksheets/sheet8.xml><?xml version="1.0" encoding="utf-8"?>
<worksheet xmlns="http://schemas.openxmlformats.org/spreadsheetml/2006/main" xmlns:r="http://schemas.openxmlformats.org/officeDocument/2006/relationships">
  <sheetPr>
    <tabColor theme="4"/>
    <pageSetUpPr fitToPage="1"/>
  </sheetPr>
  <dimension ref="B2:AA63"/>
  <sheetViews>
    <sheetView showGridLines="0" zoomScale="91" zoomScaleNormal="91" zoomScalePageLayoutView="50" workbookViewId="0" topLeftCell="A13">
      <selection activeCell="C59" sqref="C59"/>
    </sheetView>
  </sheetViews>
  <sheetFormatPr defaultColWidth="10.875" defaultRowHeight="19.5" customHeight="1"/>
  <cols>
    <col min="1" max="1" width="5.50390625" style="9" customWidth="1"/>
    <col min="2" max="2" width="59.00390625" style="9" customWidth="1"/>
    <col min="3" max="4" width="11.125" style="9" bestFit="1" customWidth="1"/>
    <col min="5" max="6" width="10.625" style="9" customWidth="1"/>
    <col min="7" max="7" width="11.125" style="9" bestFit="1" customWidth="1"/>
    <col min="8" max="8" width="10.875" style="9" customWidth="1"/>
    <col min="9" max="13" width="11.125" style="9" bestFit="1" customWidth="1"/>
    <col min="14" max="14" width="10.875" style="9" customWidth="1"/>
    <col min="15" max="19" width="11.125" style="9" bestFit="1" customWidth="1"/>
    <col min="20" max="20" width="10.875" style="9" customWidth="1"/>
    <col min="21" max="25" width="11.125" style="9" bestFit="1" customWidth="1"/>
    <col min="26" max="16384" width="10.875" style="9" customWidth="1"/>
  </cols>
  <sheetData>
    <row r="2" spans="2:25" ht="20.1" customHeight="1">
      <c r="B2" s="1392" t="str">
        <f>UPPER("Financial highlights by quarter")</f>
        <v>FINANCIAL HIGHLIGHTS BY QUARTER</v>
      </c>
      <c r="C2" s="1392"/>
      <c r="D2" s="1392"/>
      <c r="E2" s="1392"/>
      <c r="F2" s="1392"/>
      <c r="G2" s="1392"/>
      <c r="H2" s="10"/>
      <c r="I2" s="279"/>
      <c r="J2" s="10"/>
      <c r="K2" s="10"/>
      <c r="L2" s="10"/>
      <c r="M2" s="10"/>
      <c r="N2" s="10"/>
      <c r="O2" s="10"/>
      <c r="P2" s="10"/>
      <c r="Q2" s="10"/>
      <c r="R2" s="10"/>
      <c r="S2" s="10"/>
      <c r="T2" s="10"/>
      <c r="U2" s="10"/>
      <c r="V2" s="10"/>
      <c r="W2" s="10"/>
      <c r="X2" s="10"/>
      <c r="Y2" s="10"/>
    </row>
    <row r="3" spans="2:4" ht="20.1" customHeight="1">
      <c r="B3" s="10"/>
      <c r="C3" s="10"/>
      <c r="D3" s="10"/>
    </row>
    <row r="4" spans="2:19" ht="20.1" customHeight="1">
      <c r="B4" s="117" t="s">
        <v>262</v>
      </c>
      <c r="C4" s="1395" t="s">
        <v>149</v>
      </c>
      <c r="D4" s="1395"/>
      <c r="E4" s="1395"/>
      <c r="F4" s="1395"/>
      <c r="G4" s="1395"/>
      <c r="I4" s="1395" t="s">
        <v>149</v>
      </c>
      <c r="J4" s="1395"/>
      <c r="K4" s="1395"/>
      <c r="L4" s="1395"/>
      <c r="M4" s="1395"/>
      <c r="O4" s="1395" t="s">
        <v>149</v>
      </c>
      <c r="P4" s="1395"/>
      <c r="Q4" s="1395"/>
      <c r="R4" s="1395"/>
      <c r="S4" s="1395"/>
    </row>
    <row r="5" spans="3:26" ht="20.1" customHeight="1">
      <c r="C5" s="116">
        <v>2013</v>
      </c>
      <c r="D5" s="1395" t="s">
        <v>189</v>
      </c>
      <c r="E5" s="1395"/>
      <c r="F5" s="1395"/>
      <c r="G5" s="1395"/>
      <c r="I5" s="116">
        <v>2012</v>
      </c>
      <c r="J5" s="1395" t="s">
        <v>188</v>
      </c>
      <c r="K5" s="1395"/>
      <c r="L5" s="1395"/>
      <c r="M5" s="1395"/>
      <c r="O5" s="116">
        <v>2011</v>
      </c>
      <c r="P5" s="1395" t="s">
        <v>188</v>
      </c>
      <c r="Q5" s="1395"/>
      <c r="R5" s="1395"/>
      <c r="S5" s="1395"/>
      <c r="T5" s="102"/>
      <c r="U5" s="102"/>
      <c r="V5" s="102"/>
      <c r="W5" s="102"/>
      <c r="X5" s="102"/>
      <c r="Y5" s="102"/>
      <c r="Z5" s="102"/>
    </row>
    <row r="6" spans="2:26" ht="20.1" customHeight="1">
      <c r="B6" s="50"/>
      <c r="C6" s="83" t="s">
        <v>187</v>
      </c>
      <c r="D6" s="113" t="s">
        <v>185</v>
      </c>
      <c r="E6" s="113" t="s">
        <v>184</v>
      </c>
      <c r="F6" s="113" t="s">
        <v>183</v>
      </c>
      <c r="G6" s="113" t="s">
        <v>182</v>
      </c>
      <c r="I6" s="83" t="s">
        <v>186</v>
      </c>
      <c r="J6" s="113" t="s">
        <v>185</v>
      </c>
      <c r="K6" s="113" t="s">
        <v>184</v>
      </c>
      <c r="L6" s="113" t="s">
        <v>183</v>
      </c>
      <c r="M6" s="113" t="s">
        <v>182</v>
      </c>
      <c r="O6" s="83" t="s">
        <v>261</v>
      </c>
      <c r="P6" s="113" t="s">
        <v>185</v>
      </c>
      <c r="Q6" s="113" t="s">
        <v>184</v>
      </c>
      <c r="R6" s="113" t="s">
        <v>183</v>
      </c>
      <c r="S6" s="113" t="s">
        <v>182</v>
      </c>
      <c r="T6" s="102"/>
      <c r="U6" s="102"/>
      <c r="V6" s="102"/>
      <c r="W6" s="102"/>
      <c r="X6" s="102"/>
      <c r="Y6" s="102"/>
      <c r="Z6" s="102"/>
    </row>
    <row r="7" spans="2:26" ht="20.1" customHeight="1">
      <c r="B7" s="297" t="s">
        <v>170</v>
      </c>
      <c r="C7" s="338">
        <v>14292</v>
      </c>
      <c r="D7" s="338">
        <v>3698</v>
      </c>
      <c r="E7" s="338">
        <v>3581</v>
      </c>
      <c r="F7" s="338">
        <v>3628</v>
      </c>
      <c r="G7" s="338">
        <v>3385</v>
      </c>
      <c r="I7" s="337">
        <v>15772</v>
      </c>
      <c r="J7" s="337">
        <v>4037</v>
      </c>
      <c r="K7" s="337">
        <v>3576</v>
      </c>
      <c r="L7" s="337">
        <v>4206</v>
      </c>
      <c r="M7" s="337">
        <v>3943</v>
      </c>
      <c r="O7" s="336">
        <v>15948</v>
      </c>
      <c r="P7" s="335">
        <v>4246</v>
      </c>
      <c r="Q7" s="335">
        <v>4021</v>
      </c>
      <c r="R7" s="335">
        <v>3957</v>
      </c>
      <c r="S7" s="334">
        <v>3674</v>
      </c>
      <c r="T7" s="102"/>
      <c r="U7" s="102"/>
      <c r="V7" s="102"/>
      <c r="W7" s="102"/>
      <c r="X7" s="102"/>
      <c r="Y7" s="102"/>
      <c r="Z7" s="102"/>
    </row>
    <row r="8" spans="2:26" ht="20.1" customHeight="1">
      <c r="B8" s="281" t="s">
        <v>255</v>
      </c>
      <c r="C8" s="333">
        <v>6.29</v>
      </c>
      <c r="D8" s="333">
        <v>1.63</v>
      </c>
      <c r="E8" s="333">
        <v>1.57</v>
      </c>
      <c r="F8" s="333">
        <v>1.59</v>
      </c>
      <c r="G8" s="333">
        <v>1.49</v>
      </c>
      <c r="I8" s="332">
        <v>6.96</v>
      </c>
      <c r="J8" s="332">
        <v>1.78</v>
      </c>
      <c r="K8" s="332">
        <v>1.58</v>
      </c>
      <c r="L8" s="332">
        <v>1.85</v>
      </c>
      <c r="M8" s="332">
        <v>1.74</v>
      </c>
      <c r="O8" s="331">
        <v>7.07</v>
      </c>
      <c r="P8" s="330">
        <v>1.89</v>
      </c>
      <c r="Q8" s="305">
        <v>1.78</v>
      </c>
      <c r="R8" s="305">
        <v>1.75</v>
      </c>
      <c r="S8" s="304">
        <v>1.62</v>
      </c>
      <c r="T8" s="102"/>
      <c r="U8" s="102"/>
      <c r="V8" s="102"/>
      <c r="W8" s="102"/>
      <c r="X8" s="102"/>
      <c r="Y8" s="102"/>
      <c r="Z8" s="102"/>
    </row>
    <row r="9" spans="2:26" ht="20.1" customHeight="1">
      <c r="B9" s="287" t="s">
        <v>143</v>
      </c>
      <c r="C9" s="329">
        <v>11228</v>
      </c>
      <c r="D9" s="329">
        <v>1948</v>
      </c>
      <c r="E9" s="329">
        <v>3364</v>
      </c>
      <c r="F9" s="329">
        <v>3682</v>
      </c>
      <c r="G9" s="329">
        <v>2234</v>
      </c>
      <c r="I9" s="328">
        <v>13648</v>
      </c>
      <c r="J9" s="328">
        <v>4808</v>
      </c>
      <c r="K9" s="328">
        <v>1945</v>
      </c>
      <c r="L9" s="328">
        <v>3853</v>
      </c>
      <c r="M9" s="328">
        <v>3036</v>
      </c>
      <c r="O9" s="327">
        <v>17400</v>
      </c>
      <c r="P9" s="326">
        <v>5398</v>
      </c>
      <c r="Q9" s="326">
        <v>3923</v>
      </c>
      <c r="R9" s="326">
        <v>4682</v>
      </c>
      <c r="S9" s="325">
        <v>3087</v>
      </c>
      <c r="T9" s="324"/>
      <c r="U9" s="324"/>
      <c r="V9" s="324"/>
      <c r="W9" s="324"/>
      <c r="X9" s="324"/>
      <c r="Y9" s="324"/>
      <c r="Z9" s="324"/>
    </row>
    <row r="10" spans="2:26" ht="20.1" customHeight="1">
      <c r="B10" s="287" t="s">
        <v>216</v>
      </c>
      <c r="C10" s="323">
        <v>0.233</v>
      </c>
      <c r="D10" s="323">
        <v>0.259</v>
      </c>
      <c r="E10" s="323">
        <v>0.276</v>
      </c>
      <c r="F10" s="323">
        <v>0.23</v>
      </c>
      <c r="G10" s="323">
        <v>0.233</v>
      </c>
      <c r="I10" s="322">
        <v>0.219</v>
      </c>
      <c r="J10" s="322">
        <v>0.226</v>
      </c>
      <c r="K10" s="322">
        <v>0.219</v>
      </c>
      <c r="L10" s="322">
        <v>0.212</v>
      </c>
      <c r="M10" s="322">
        <v>0.219</v>
      </c>
      <c r="O10" s="322">
        <v>0.234</v>
      </c>
      <c r="P10" s="321">
        <v>0.193</v>
      </c>
      <c r="Q10" s="321">
        <v>0.243</v>
      </c>
      <c r="R10" s="321">
        <v>0.152</v>
      </c>
      <c r="S10" s="320">
        <v>0.234</v>
      </c>
      <c r="T10" s="102"/>
      <c r="U10" s="102"/>
      <c r="V10" s="102"/>
      <c r="W10" s="102"/>
      <c r="X10" s="102"/>
      <c r="Y10" s="102"/>
      <c r="Z10" s="102"/>
    </row>
    <row r="11" spans="2:26" ht="20.1" customHeight="1">
      <c r="B11" s="281" t="s">
        <v>227</v>
      </c>
      <c r="C11" s="319">
        <v>2377678160</v>
      </c>
      <c r="D11" s="319">
        <v>2365933626</v>
      </c>
      <c r="E11" s="319">
        <v>2376735991</v>
      </c>
      <c r="F11" s="319">
        <v>2377196179</v>
      </c>
      <c r="G11" s="319">
        <v>2377678160</v>
      </c>
      <c r="I11" s="279">
        <v>2365933146</v>
      </c>
      <c r="J11" s="279">
        <v>2364545977</v>
      </c>
      <c r="K11" s="279">
        <v>2364546966</v>
      </c>
      <c r="L11" s="279">
        <v>2365919246</v>
      </c>
      <c r="M11" s="279">
        <v>2365933146</v>
      </c>
      <c r="O11" s="279">
        <v>2363767313</v>
      </c>
      <c r="P11" s="280">
        <v>2351139024</v>
      </c>
      <c r="Q11" s="280">
        <v>2361390509</v>
      </c>
      <c r="R11" s="280">
        <v>2363752941</v>
      </c>
      <c r="S11" s="303">
        <v>2363767313</v>
      </c>
      <c r="T11" s="102"/>
      <c r="U11" s="102"/>
      <c r="V11" s="102"/>
      <c r="W11" s="102"/>
      <c r="X11" s="102"/>
      <c r="Y11" s="102"/>
      <c r="Z11" s="102"/>
    </row>
    <row r="12" spans="2:26" ht="20.1" customHeight="1">
      <c r="B12" s="281" t="s">
        <v>225</v>
      </c>
      <c r="C12" s="319">
        <v>2271543658</v>
      </c>
      <c r="D12" s="319">
        <v>2269007119</v>
      </c>
      <c r="E12" s="319">
        <v>2274457002</v>
      </c>
      <c r="F12" s="319">
        <v>2274700388</v>
      </c>
      <c r="G12" s="319">
        <v>2275542264</v>
      </c>
      <c r="I12" s="279">
        <v>2266635745</v>
      </c>
      <c r="J12" s="279">
        <v>2264743824</v>
      </c>
      <c r="K12" s="279">
        <v>2264091516</v>
      </c>
      <c r="L12" s="279">
        <v>2268296670</v>
      </c>
      <c r="M12" s="279">
        <v>2270173079</v>
      </c>
      <c r="O12" s="279">
        <v>2256951403</v>
      </c>
      <c r="P12" s="280">
        <v>2251135143</v>
      </c>
      <c r="Q12" s="280">
        <v>2255537890</v>
      </c>
      <c r="R12" s="280">
        <v>2260966547</v>
      </c>
      <c r="S12" s="303">
        <v>2263503634</v>
      </c>
      <c r="T12" s="102"/>
      <c r="U12" s="102"/>
      <c r="V12" s="102"/>
      <c r="W12" s="102"/>
      <c r="X12" s="102"/>
      <c r="Y12" s="102"/>
      <c r="Z12" s="102"/>
    </row>
    <row r="13" spans="2:27" ht="20.1" customHeight="1">
      <c r="B13" s="281" t="s">
        <v>223</v>
      </c>
      <c r="C13" s="318">
        <v>4414200</v>
      </c>
      <c r="D13" s="318" t="s">
        <v>199</v>
      </c>
      <c r="E13" s="318" t="s">
        <v>199</v>
      </c>
      <c r="F13" s="318">
        <v>4414200</v>
      </c>
      <c r="G13" s="318" t="s">
        <v>199</v>
      </c>
      <c r="I13" s="317">
        <v>1800000</v>
      </c>
      <c r="J13" s="317" t="s">
        <v>199</v>
      </c>
      <c r="K13" s="317" t="s">
        <v>199</v>
      </c>
      <c r="L13" s="317" t="s">
        <v>199</v>
      </c>
      <c r="M13" s="317">
        <v>1800000</v>
      </c>
      <c r="O13" s="316" t="s">
        <v>199</v>
      </c>
      <c r="P13" s="305" t="s">
        <v>199</v>
      </c>
      <c r="Q13" s="305" t="s">
        <v>199</v>
      </c>
      <c r="R13" s="305" t="s">
        <v>199</v>
      </c>
      <c r="S13" s="304" t="s">
        <v>199</v>
      </c>
      <c r="T13" s="102"/>
      <c r="U13" s="102"/>
      <c r="V13" s="102"/>
      <c r="W13" s="102"/>
      <c r="X13" s="102"/>
      <c r="Y13" s="102"/>
      <c r="Z13" s="102"/>
      <c r="AA13" s="102"/>
    </row>
    <row r="14" spans="2:27" s="312" customFormat="1" ht="20.1" customHeight="1">
      <c r="B14" s="275" t="s">
        <v>247</v>
      </c>
      <c r="C14" s="315">
        <v>0.3</v>
      </c>
      <c r="D14" s="314" t="s">
        <v>199</v>
      </c>
      <c r="E14" s="314" t="s">
        <v>199</v>
      </c>
      <c r="F14" s="315">
        <v>0.3</v>
      </c>
      <c r="G14" s="314" t="s">
        <v>199</v>
      </c>
      <c r="H14" s="9"/>
      <c r="I14" s="313">
        <v>0.1</v>
      </c>
      <c r="J14" s="301" t="s">
        <v>199</v>
      </c>
      <c r="K14" s="301" t="s">
        <v>199</v>
      </c>
      <c r="L14" s="301" t="s">
        <v>199</v>
      </c>
      <c r="M14" s="313">
        <v>0.1</v>
      </c>
      <c r="N14" s="9"/>
      <c r="O14" s="302" t="s">
        <v>199</v>
      </c>
      <c r="P14" s="300" t="s">
        <v>199</v>
      </c>
      <c r="Q14" s="300" t="s">
        <v>199</v>
      </c>
      <c r="R14" s="300" t="s">
        <v>199</v>
      </c>
      <c r="S14" s="299" t="s">
        <v>199</v>
      </c>
      <c r="T14" s="102"/>
      <c r="U14" s="102"/>
      <c r="V14" s="102"/>
      <c r="W14" s="102"/>
      <c r="X14" s="102"/>
      <c r="Y14" s="102"/>
      <c r="Z14" s="102"/>
      <c r="AA14" s="102"/>
    </row>
    <row r="15" spans="2:27" ht="20.1" customHeight="1">
      <c r="B15" s="102"/>
      <c r="C15" s="102"/>
      <c r="D15" s="102"/>
      <c r="E15" s="102"/>
      <c r="F15" s="102"/>
      <c r="G15" s="102"/>
      <c r="I15" s="102"/>
      <c r="J15" s="102"/>
      <c r="K15" s="102"/>
      <c r="L15" s="102"/>
      <c r="M15" s="102"/>
      <c r="O15" s="102"/>
      <c r="P15" s="102"/>
      <c r="Q15" s="102"/>
      <c r="R15" s="102"/>
      <c r="S15" s="102"/>
      <c r="U15" s="102"/>
      <c r="V15" s="102"/>
      <c r="W15" s="102"/>
      <c r="X15" s="102"/>
      <c r="Y15" s="102"/>
      <c r="Z15" s="102"/>
      <c r="AA15" s="102"/>
    </row>
    <row r="16" spans="2:27" ht="20.1" customHeight="1">
      <c r="B16" s="117" t="s">
        <v>262</v>
      </c>
      <c r="C16" s="1395" t="s">
        <v>149</v>
      </c>
      <c r="D16" s="1395"/>
      <c r="E16" s="1395"/>
      <c r="F16" s="1395"/>
      <c r="G16" s="1395"/>
      <c r="I16" s="1395" t="s">
        <v>149</v>
      </c>
      <c r="J16" s="1395"/>
      <c r="K16" s="1395"/>
      <c r="L16" s="1395"/>
      <c r="M16" s="1395"/>
      <c r="O16" s="1395" t="s">
        <v>149</v>
      </c>
      <c r="P16" s="1395"/>
      <c r="Q16" s="1395"/>
      <c r="R16" s="1395"/>
      <c r="S16" s="1395"/>
      <c r="U16" s="1395" t="s">
        <v>149</v>
      </c>
      <c r="V16" s="1395"/>
      <c r="W16" s="1395"/>
      <c r="X16" s="1395"/>
      <c r="Y16" s="1395"/>
      <c r="Z16" s="102"/>
      <c r="AA16" s="102"/>
    </row>
    <row r="17" spans="3:27" ht="20.1" customHeight="1">
      <c r="C17" s="116">
        <v>2010</v>
      </c>
      <c r="D17" s="1395" t="s">
        <v>188</v>
      </c>
      <c r="E17" s="1395"/>
      <c r="F17" s="1395"/>
      <c r="G17" s="1395"/>
      <c r="I17" s="116">
        <v>2009</v>
      </c>
      <c r="J17" s="1395" t="s">
        <v>188</v>
      </c>
      <c r="K17" s="1395"/>
      <c r="L17" s="1395"/>
      <c r="M17" s="1395"/>
      <c r="O17" s="116">
        <v>2008</v>
      </c>
      <c r="P17" s="1395" t="s">
        <v>188</v>
      </c>
      <c r="Q17" s="1395"/>
      <c r="R17" s="1395"/>
      <c r="S17" s="1395"/>
      <c r="U17" s="116">
        <v>2007</v>
      </c>
      <c r="V17" s="1395" t="s">
        <v>188</v>
      </c>
      <c r="W17" s="1395"/>
      <c r="X17" s="1395"/>
      <c r="Y17" s="1395"/>
      <c r="Z17" s="102"/>
      <c r="AA17" s="102"/>
    </row>
    <row r="18" spans="2:27" ht="20.1" customHeight="1">
      <c r="B18" s="50"/>
      <c r="C18" s="83" t="s">
        <v>261</v>
      </c>
      <c r="D18" s="113" t="s">
        <v>185</v>
      </c>
      <c r="E18" s="113" t="s">
        <v>184</v>
      </c>
      <c r="F18" s="113" t="s">
        <v>183</v>
      </c>
      <c r="G18" s="113" t="s">
        <v>182</v>
      </c>
      <c r="I18" s="83" t="s">
        <v>261</v>
      </c>
      <c r="J18" s="113" t="s">
        <v>185</v>
      </c>
      <c r="K18" s="113" t="s">
        <v>184</v>
      </c>
      <c r="L18" s="113" t="s">
        <v>183</v>
      </c>
      <c r="M18" s="113" t="s">
        <v>182</v>
      </c>
      <c r="O18" s="83" t="s">
        <v>186</v>
      </c>
      <c r="P18" s="113" t="s">
        <v>185</v>
      </c>
      <c r="Q18" s="113" t="s">
        <v>184</v>
      </c>
      <c r="R18" s="113" t="s">
        <v>183</v>
      </c>
      <c r="S18" s="113" t="s">
        <v>182</v>
      </c>
      <c r="U18" s="83" t="s">
        <v>186</v>
      </c>
      <c r="V18" s="113" t="s">
        <v>185</v>
      </c>
      <c r="W18" s="113" t="s">
        <v>184</v>
      </c>
      <c r="X18" s="113" t="s">
        <v>183</v>
      </c>
      <c r="Y18" s="113" t="s">
        <v>182</v>
      </c>
      <c r="Z18" s="102"/>
      <c r="AA18" s="102"/>
    </row>
    <row r="19" spans="2:27" ht="20.1" customHeight="1">
      <c r="B19" s="297" t="s">
        <v>170</v>
      </c>
      <c r="C19" s="296">
        <v>13673</v>
      </c>
      <c r="D19" s="296">
        <v>3175</v>
      </c>
      <c r="E19" s="296">
        <v>3763</v>
      </c>
      <c r="F19" s="296">
        <v>3195</v>
      </c>
      <c r="G19" s="294">
        <v>3472</v>
      </c>
      <c r="I19" s="311">
        <v>10792</v>
      </c>
      <c r="J19" s="296">
        <v>2753</v>
      </c>
      <c r="K19" s="296">
        <v>2346</v>
      </c>
      <c r="L19" s="296">
        <v>2673</v>
      </c>
      <c r="M19" s="294">
        <v>3076</v>
      </c>
      <c r="O19" s="295">
        <v>20474</v>
      </c>
      <c r="P19" s="296">
        <v>4873</v>
      </c>
      <c r="Q19" s="296">
        <v>5816</v>
      </c>
      <c r="R19" s="296">
        <v>6125</v>
      </c>
      <c r="S19" s="294">
        <v>3787</v>
      </c>
      <c r="U19" s="295">
        <v>16723</v>
      </c>
      <c r="V19" s="296">
        <v>3922</v>
      </c>
      <c r="W19" s="296">
        <v>4180</v>
      </c>
      <c r="X19" s="296">
        <v>4127</v>
      </c>
      <c r="Y19" s="294">
        <v>4501</v>
      </c>
      <c r="Z19" s="102"/>
      <c r="AA19" s="102"/>
    </row>
    <row r="20" spans="2:27" ht="20.1" customHeight="1">
      <c r="B20" s="281" t="s">
        <v>255</v>
      </c>
      <c r="C20" s="310">
        <v>6.1</v>
      </c>
      <c r="D20" s="292">
        <v>1.42</v>
      </c>
      <c r="E20" s="292">
        <v>1.68</v>
      </c>
      <c r="F20" s="292">
        <v>1.42</v>
      </c>
      <c r="G20" s="281">
        <v>1.54</v>
      </c>
      <c r="I20" s="309" t="s">
        <v>260</v>
      </c>
      <c r="J20" s="292">
        <v>1.23</v>
      </c>
      <c r="K20" s="292">
        <v>1.05</v>
      </c>
      <c r="L20" s="292">
        <v>1.2</v>
      </c>
      <c r="M20" s="281">
        <v>1.37</v>
      </c>
      <c r="O20" s="291">
        <v>9.12</v>
      </c>
      <c r="P20" s="292">
        <v>2.16</v>
      </c>
      <c r="Q20" s="292">
        <v>2.58</v>
      </c>
      <c r="R20" s="292">
        <v>2.72</v>
      </c>
      <c r="S20" s="281">
        <v>1.7</v>
      </c>
      <c r="U20" s="291">
        <v>7.35</v>
      </c>
      <c r="V20" s="292">
        <v>1.72</v>
      </c>
      <c r="W20" s="292">
        <v>1.83</v>
      </c>
      <c r="X20" s="292">
        <v>1.81</v>
      </c>
      <c r="Y20" s="281">
        <v>1.98</v>
      </c>
      <c r="Z20" s="102"/>
      <c r="AA20" s="102"/>
    </row>
    <row r="21" spans="2:27" ht="20.1" customHeight="1">
      <c r="B21" s="287" t="s">
        <v>143</v>
      </c>
      <c r="C21" s="290">
        <v>14048</v>
      </c>
      <c r="D21" s="290">
        <v>3614</v>
      </c>
      <c r="E21" s="290">
        <v>3941</v>
      </c>
      <c r="F21" s="290">
        <v>3650</v>
      </c>
      <c r="G21" s="288">
        <v>2757</v>
      </c>
      <c r="I21" s="308">
        <v>11716</v>
      </c>
      <c r="J21" s="290">
        <v>2984</v>
      </c>
      <c r="K21" s="290">
        <v>2957</v>
      </c>
      <c r="L21" s="290">
        <v>2750</v>
      </c>
      <c r="M21" s="288">
        <v>3052</v>
      </c>
      <c r="O21" s="289">
        <v>15576</v>
      </c>
      <c r="P21" s="290">
        <v>5394</v>
      </c>
      <c r="Q21" s="290">
        <v>7392</v>
      </c>
      <c r="R21" s="290">
        <v>4590</v>
      </c>
      <c r="S21" s="288">
        <v>-1046</v>
      </c>
      <c r="U21" s="289">
        <v>18063</v>
      </c>
      <c r="V21" s="290">
        <v>3997</v>
      </c>
      <c r="W21" s="290">
        <v>4599</v>
      </c>
      <c r="X21" s="290">
        <v>4288</v>
      </c>
      <c r="Y21" s="288">
        <v>5215</v>
      </c>
      <c r="Z21" s="102"/>
      <c r="AA21" s="102"/>
    </row>
    <row r="22" spans="2:27" ht="20.1" customHeight="1">
      <c r="B22" s="287" t="s">
        <v>216</v>
      </c>
      <c r="C22" s="284">
        <v>0.225</v>
      </c>
      <c r="D22" s="284">
        <v>0.215</v>
      </c>
      <c r="E22" s="284">
        <v>0.227</v>
      </c>
      <c r="F22" s="284">
        <v>0.182</v>
      </c>
      <c r="G22" s="282">
        <v>0.225</v>
      </c>
      <c r="I22" s="307">
        <v>0.269</v>
      </c>
      <c r="J22" s="284">
        <v>0.191</v>
      </c>
      <c r="K22" s="284">
        <v>0.247</v>
      </c>
      <c r="L22" s="284">
        <v>0.208</v>
      </c>
      <c r="M22" s="282">
        <v>0.269</v>
      </c>
      <c r="O22" s="285">
        <v>0.23</v>
      </c>
      <c r="P22" s="284">
        <v>0.21</v>
      </c>
      <c r="Q22" s="284">
        <v>0.251</v>
      </c>
      <c r="R22" s="284">
        <v>0.154</v>
      </c>
      <c r="S22" s="282">
        <v>0.225</v>
      </c>
      <c r="U22" s="285">
        <v>0.27</v>
      </c>
      <c r="V22" s="284">
        <v>0.23</v>
      </c>
      <c r="W22" s="284">
        <v>0.258</v>
      </c>
      <c r="X22" s="284">
        <v>0.238</v>
      </c>
      <c r="Y22" s="282">
        <v>0.273</v>
      </c>
      <c r="Z22" s="102"/>
      <c r="AA22" s="102"/>
    </row>
    <row r="23" spans="2:27" ht="20.1" customHeight="1">
      <c r="B23" s="281" t="s">
        <v>227</v>
      </c>
      <c r="C23" s="278">
        <v>2349640931</v>
      </c>
      <c r="D23" s="278">
        <v>2348587570</v>
      </c>
      <c r="E23" s="278">
        <v>2348729461</v>
      </c>
      <c r="F23" s="278">
        <v>2348830901</v>
      </c>
      <c r="G23" s="276">
        <v>2349640931</v>
      </c>
      <c r="I23" s="306" t="s">
        <v>226</v>
      </c>
      <c r="J23" s="278">
        <v>2372269434</v>
      </c>
      <c r="K23" s="278">
        <v>2372373960</v>
      </c>
      <c r="L23" s="278">
        <v>2347765791</v>
      </c>
      <c r="M23" s="276">
        <v>2348422884</v>
      </c>
      <c r="O23" s="277">
        <v>2371808074</v>
      </c>
      <c r="P23" s="278">
        <v>2395816251</v>
      </c>
      <c r="Q23" s="278">
        <v>2401210435</v>
      </c>
      <c r="R23" s="278">
        <v>2371635621</v>
      </c>
      <c r="S23" s="276">
        <v>2371808074</v>
      </c>
      <c r="U23" s="277">
        <v>2395532097</v>
      </c>
      <c r="V23" s="278">
        <v>2392912284</v>
      </c>
      <c r="W23" s="278">
        <v>2393312826</v>
      </c>
      <c r="X23" s="278">
        <v>2394802679</v>
      </c>
      <c r="Y23" s="276">
        <v>2395532097</v>
      </c>
      <c r="Z23" s="102"/>
      <c r="AA23" s="102"/>
    </row>
    <row r="24" spans="2:27" ht="20.1" customHeight="1">
      <c r="B24" s="281" t="s">
        <v>225</v>
      </c>
      <c r="C24" s="278">
        <v>2244494576</v>
      </c>
      <c r="D24" s="278">
        <v>2242655630</v>
      </c>
      <c r="E24" s="278">
        <v>2242498492</v>
      </c>
      <c r="F24" s="278">
        <v>2244895039</v>
      </c>
      <c r="G24" s="276">
        <v>2247929142</v>
      </c>
      <c r="I24" s="306" t="s">
        <v>224</v>
      </c>
      <c r="J24" s="278">
        <v>2235352499</v>
      </c>
      <c r="K24" s="278">
        <v>2235576296</v>
      </c>
      <c r="L24" s="278">
        <v>2236847472</v>
      </c>
      <c r="M24" s="276">
        <v>2241392531</v>
      </c>
      <c r="O24" s="277">
        <v>2246658542</v>
      </c>
      <c r="P24" s="278">
        <v>2253957869</v>
      </c>
      <c r="Q24" s="278">
        <v>2252870293</v>
      </c>
      <c r="R24" s="278">
        <v>2244325221</v>
      </c>
      <c r="S24" s="276">
        <v>2235480782</v>
      </c>
      <c r="U24" s="277">
        <v>2274384984</v>
      </c>
      <c r="V24" s="278">
        <v>2280931768</v>
      </c>
      <c r="W24" s="278">
        <v>2278438717</v>
      </c>
      <c r="X24" s="278">
        <v>2272565123</v>
      </c>
      <c r="Y24" s="276">
        <v>2265604327</v>
      </c>
      <c r="Z24" s="102"/>
      <c r="AA24" s="102"/>
    </row>
    <row r="25" spans="2:27" ht="20.1" customHeight="1">
      <c r="B25" s="281" t="s">
        <v>223</v>
      </c>
      <c r="C25" s="305" t="s">
        <v>199</v>
      </c>
      <c r="D25" s="305" t="s">
        <v>199</v>
      </c>
      <c r="E25" s="305" t="s">
        <v>199</v>
      </c>
      <c r="F25" s="305" t="s">
        <v>199</v>
      </c>
      <c r="G25" s="304" t="s">
        <v>199</v>
      </c>
      <c r="I25" s="280" t="s">
        <v>199</v>
      </c>
      <c r="J25" s="280" t="s">
        <v>199</v>
      </c>
      <c r="K25" s="280" t="s">
        <v>199</v>
      </c>
      <c r="L25" s="280" t="s">
        <v>199</v>
      </c>
      <c r="M25" s="303" t="s">
        <v>199</v>
      </c>
      <c r="O25" s="279" t="s">
        <v>259</v>
      </c>
      <c r="P25" s="278">
        <v>9000000</v>
      </c>
      <c r="Q25" s="278">
        <v>7000000</v>
      </c>
      <c r="R25" s="278">
        <v>8000000</v>
      </c>
      <c r="S25" s="303" t="s">
        <v>258</v>
      </c>
      <c r="U25" s="279" t="s">
        <v>257</v>
      </c>
      <c r="V25" s="278">
        <v>6000000</v>
      </c>
      <c r="W25" s="278">
        <v>8000000</v>
      </c>
      <c r="X25" s="280" t="s">
        <v>256</v>
      </c>
      <c r="Y25" s="276">
        <v>9000000</v>
      </c>
      <c r="Z25" s="102"/>
      <c r="AA25" s="102"/>
    </row>
    <row r="26" spans="2:27" ht="20.1" customHeight="1">
      <c r="B26" s="275" t="s">
        <v>247</v>
      </c>
      <c r="C26" s="302" t="s">
        <v>199</v>
      </c>
      <c r="D26" s="300" t="s">
        <v>199</v>
      </c>
      <c r="E26" s="300" t="s">
        <v>199</v>
      </c>
      <c r="F26" s="300" t="s">
        <v>199</v>
      </c>
      <c r="G26" s="299" t="s">
        <v>199</v>
      </c>
      <c r="I26" s="301" t="s">
        <v>199</v>
      </c>
      <c r="J26" s="300" t="s">
        <v>199</v>
      </c>
      <c r="K26" s="300" t="s">
        <v>199</v>
      </c>
      <c r="L26" s="300" t="s">
        <v>199</v>
      </c>
      <c r="M26" s="299" t="s">
        <v>199</v>
      </c>
      <c r="O26" s="273">
        <v>2</v>
      </c>
      <c r="P26" s="274">
        <v>0.7</v>
      </c>
      <c r="Q26" s="274">
        <v>0.6</v>
      </c>
      <c r="R26" s="274">
        <v>0.6</v>
      </c>
      <c r="S26" s="272">
        <v>0.2</v>
      </c>
      <c r="U26" s="273">
        <v>2.5</v>
      </c>
      <c r="V26" s="274">
        <v>0.4</v>
      </c>
      <c r="W26" s="274">
        <v>0.7</v>
      </c>
      <c r="X26" s="274">
        <v>0.7</v>
      </c>
      <c r="Y26" s="272">
        <v>0.8</v>
      </c>
      <c r="Z26" s="102"/>
      <c r="AA26" s="102"/>
    </row>
    <row r="27" spans="2:27" ht="20.1" customHeight="1">
      <c r="B27" s="102"/>
      <c r="C27" s="102"/>
      <c r="D27" s="102"/>
      <c r="E27" s="102"/>
      <c r="F27" s="102"/>
      <c r="G27" s="102"/>
      <c r="I27" s="102"/>
      <c r="J27" s="102"/>
      <c r="K27" s="102"/>
      <c r="L27" s="102"/>
      <c r="M27" s="102"/>
      <c r="O27" s="102"/>
      <c r="P27" s="102"/>
      <c r="Q27" s="102"/>
      <c r="R27" s="102"/>
      <c r="S27" s="102"/>
      <c r="U27" s="102"/>
      <c r="V27" s="102"/>
      <c r="W27" s="102"/>
      <c r="X27" s="102"/>
      <c r="Y27" s="102"/>
      <c r="Z27" s="102"/>
      <c r="AA27" s="102"/>
    </row>
    <row r="28" spans="2:27" ht="20.1" customHeight="1">
      <c r="B28" s="117" t="s">
        <v>262</v>
      </c>
      <c r="C28" s="1395" t="s">
        <v>149</v>
      </c>
      <c r="D28" s="1395"/>
      <c r="E28" s="1395"/>
      <c r="F28" s="1395"/>
      <c r="G28" s="1395"/>
      <c r="I28" s="1395" t="s">
        <v>149</v>
      </c>
      <c r="J28" s="1395"/>
      <c r="K28" s="1395"/>
      <c r="L28" s="1395"/>
      <c r="M28" s="1395"/>
      <c r="O28" s="1395" t="s">
        <v>149</v>
      </c>
      <c r="P28" s="1395"/>
      <c r="Q28" s="1395"/>
      <c r="R28" s="1395"/>
      <c r="S28" s="1395"/>
      <c r="U28" s="1395" t="s">
        <v>148</v>
      </c>
      <c r="V28" s="1395"/>
      <c r="W28" s="1395"/>
      <c r="X28" s="1395"/>
      <c r="Y28" s="1395"/>
      <c r="Z28" s="102"/>
      <c r="AA28" s="102"/>
    </row>
    <row r="29" spans="2:27" ht="20.1" customHeight="1">
      <c r="B29" s="298"/>
      <c r="C29" s="116">
        <v>2006</v>
      </c>
      <c r="D29" s="1395" t="s">
        <v>188</v>
      </c>
      <c r="E29" s="1395"/>
      <c r="F29" s="1395"/>
      <c r="G29" s="1395"/>
      <c r="I29" s="116">
        <v>2005</v>
      </c>
      <c r="J29" s="1395" t="s">
        <v>188</v>
      </c>
      <c r="K29" s="1395"/>
      <c r="L29" s="1395"/>
      <c r="M29" s="1395"/>
      <c r="O29" s="116">
        <v>2004</v>
      </c>
      <c r="P29" s="1395" t="s">
        <v>188</v>
      </c>
      <c r="Q29" s="1395"/>
      <c r="R29" s="1395"/>
      <c r="S29" s="1395"/>
      <c r="U29" s="116">
        <v>2003</v>
      </c>
      <c r="V29" s="1395" t="s">
        <v>188</v>
      </c>
      <c r="W29" s="1395"/>
      <c r="X29" s="1395"/>
      <c r="Y29" s="1395"/>
      <c r="Z29" s="102"/>
      <c r="AA29" s="102"/>
    </row>
    <row r="30" spans="2:27" ht="20.1" customHeight="1">
      <c r="B30" s="50"/>
      <c r="C30" s="83" t="s">
        <v>186</v>
      </c>
      <c r="D30" s="113" t="s">
        <v>185</v>
      </c>
      <c r="E30" s="113" t="s">
        <v>184</v>
      </c>
      <c r="F30" s="113" t="s">
        <v>183</v>
      </c>
      <c r="G30" s="113" t="s">
        <v>182</v>
      </c>
      <c r="I30" s="83" t="s">
        <v>186</v>
      </c>
      <c r="J30" s="113" t="s">
        <v>185</v>
      </c>
      <c r="K30" s="113" t="s">
        <v>184</v>
      </c>
      <c r="L30" s="113" t="s">
        <v>183</v>
      </c>
      <c r="M30" s="113" t="s">
        <v>182</v>
      </c>
      <c r="O30" s="83" t="s">
        <v>186</v>
      </c>
      <c r="P30" s="113" t="s">
        <v>185</v>
      </c>
      <c r="Q30" s="113" t="s">
        <v>184</v>
      </c>
      <c r="R30" s="113" t="s">
        <v>183</v>
      </c>
      <c r="S30" s="113" t="s">
        <v>182</v>
      </c>
      <c r="U30" s="83" t="s">
        <v>186</v>
      </c>
      <c r="V30" s="113" t="s">
        <v>185</v>
      </c>
      <c r="W30" s="113" t="s">
        <v>184</v>
      </c>
      <c r="X30" s="113" t="s">
        <v>183</v>
      </c>
      <c r="Y30" s="113" t="s">
        <v>182</v>
      </c>
      <c r="Z30" s="102"/>
      <c r="AA30" s="102"/>
    </row>
    <row r="31" spans="2:27" ht="20.1" customHeight="1">
      <c r="B31" s="297" t="s">
        <v>170</v>
      </c>
      <c r="C31" s="295">
        <v>15802</v>
      </c>
      <c r="D31" s="296">
        <v>4059</v>
      </c>
      <c r="E31" s="296">
        <v>4229</v>
      </c>
      <c r="F31" s="296">
        <v>3965</v>
      </c>
      <c r="G31" s="294">
        <v>3528</v>
      </c>
      <c r="I31" s="295">
        <v>14933</v>
      </c>
      <c r="J31" s="295">
        <v>3828</v>
      </c>
      <c r="K31" s="295">
        <v>3660</v>
      </c>
      <c r="L31" s="295">
        <v>3814</v>
      </c>
      <c r="M31" s="294">
        <v>3627</v>
      </c>
      <c r="O31" s="295">
        <v>11358</v>
      </c>
      <c r="P31" s="295">
        <v>2432</v>
      </c>
      <c r="Q31" s="295">
        <v>2633</v>
      </c>
      <c r="R31" s="295">
        <v>2891</v>
      </c>
      <c r="S31" s="294">
        <v>3420</v>
      </c>
      <c r="U31" s="295">
        <v>8306</v>
      </c>
      <c r="V31" s="296">
        <v>2276</v>
      </c>
      <c r="W31" s="295">
        <v>2009</v>
      </c>
      <c r="X31" s="295">
        <v>1923</v>
      </c>
      <c r="Y31" s="294">
        <v>2078</v>
      </c>
      <c r="Z31" s="102"/>
      <c r="AA31" s="102"/>
    </row>
    <row r="32" spans="2:27" ht="20.1" customHeight="1">
      <c r="B32" s="281" t="s">
        <v>255</v>
      </c>
      <c r="C32" s="291">
        <v>6.83</v>
      </c>
      <c r="D32" s="292">
        <v>1.74</v>
      </c>
      <c r="E32" s="292">
        <v>1.82</v>
      </c>
      <c r="F32" s="292">
        <v>1.72</v>
      </c>
      <c r="G32" s="281">
        <v>1.54</v>
      </c>
      <c r="I32" s="291">
        <v>6.32</v>
      </c>
      <c r="J32" s="291">
        <v>1.61</v>
      </c>
      <c r="K32" s="291">
        <v>1.55</v>
      </c>
      <c r="L32" s="291">
        <v>1.62</v>
      </c>
      <c r="M32" s="281">
        <v>1.55</v>
      </c>
      <c r="O32" s="291">
        <v>4.68</v>
      </c>
      <c r="P32" s="293">
        <v>1</v>
      </c>
      <c r="Q32" s="291">
        <v>1.08</v>
      </c>
      <c r="R32" s="291">
        <v>1.2</v>
      </c>
      <c r="S32" s="281">
        <v>1.42</v>
      </c>
      <c r="U32" s="291">
        <v>3.27</v>
      </c>
      <c r="V32" s="292">
        <v>0.88</v>
      </c>
      <c r="W32" s="291">
        <v>0.79</v>
      </c>
      <c r="X32" s="291">
        <v>0.76</v>
      </c>
      <c r="Y32" s="281">
        <v>0.83</v>
      </c>
      <c r="Z32" s="102"/>
      <c r="AA32" s="102"/>
    </row>
    <row r="33" spans="2:27" ht="20.1" customHeight="1">
      <c r="B33" s="287" t="s">
        <v>143</v>
      </c>
      <c r="C33" s="289">
        <v>14776</v>
      </c>
      <c r="D33" s="290">
        <v>4429</v>
      </c>
      <c r="E33" s="290">
        <v>4330</v>
      </c>
      <c r="F33" s="290">
        <v>3083</v>
      </c>
      <c r="G33" s="288">
        <v>2868</v>
      </c>
      <c r="I33" s="289">
        <v>15269</v>
      </c>
      <c r="J33" s="289">
        <v>4207</v>
      </c>
      <c r="K33" s="289">
        <v>3878</v>
      </c>
      <c r="L33" s="289">
        <v>4447</v>
      </c>
      <c r="M33" s="288">
        <v>2783</v>
      </c>
      <c r="O33" s="289">
        <v>13518</v>
      </c>
      <c r="P33" s="289">
        <v>2612</v>
      </c>
      <c r="Q33" s="289">
        <v>2752</v>
      </c>
      <c r="R33" s="289">
        <v>3377</v>
      </c>
      <c r="S33" s="288">
        <v>4842</v>
      </c>
      <c r="U33" s="289">
        <v>7945</v>
      </c>
      <c r="V33" s="290">
        <v>2276</v>
      </c>
      <c r="W33" s="289">
        <v>1824</v>
      </c>
      <c r="X33" s="289">
        <v>1923</v>
      </c>
      <c r="Y33" s="288">
        <v>1892</v>
      </c>
      <c r="Z33" s="102"/>
      <c r="AA33" s="102"/>
    </row>
    <row r="34" spans="2:27" ht="20.1" customHeight="1">
      <c r="B34" s="287" t="s">
        <v>216</v>
      </c>
      <c r="C34" s="285">
        <v>0.34</v>
      </c>
      <c r="D34" s="284">
        <v>0.261</v>
      </c>
      <c r="E34" s="284">
        <v>0.302</v>
      </c>
      <c r="F34" s="284">
        <v>0.261</v>
      </c>
      <c r="G34" s="282">
        <v>0.34</v>
      </c>
      <c r="I34" s="285">
        <v>0.32</v>
      </c>
      <c r="J34" s="283">
        <v>0.239</v>
      </c>
      <c r="K34" s="283">
        <v>0.303</v>
      </c>
      <c r="L34" s="283">
        <v>0.256</v>
      </c>
      <c r="M34" s="286">
        <v>0.32</v>
      </c>
      <c r="O34" s="285">
        <v>0.31</v>
      </c>
      <c r="P34" s="283">
        <v>0.241</v>
      </c>
      <c r="Q34" s="283">
        <v>0.336</v>
      </c>
      <c r="R34" s="283">
        <v>0.266</v>
      </c>
      <c r="S34" s="282">
        <v>0.307</v>
      </c>
      <c r="U34" s="285">
        <v>0.26</v>
      </c>
      <c r="V34" s="284">
        <v>0.221</v>
      </c>
      <c r="W34" s="283">
        <v>0.271</v>
      </c>
      <c r="X34" s="283">
        <v>0.256</v>
      </c>
      <c r="Y34" s="282">
        <v>0.259</v>
      </c>
      <c r="Z34" s="102"/>
      <c r="AA34" s="102"/>
    </row>
    <row r="35" spans="2:27" ht="20.1" customHeight="1">
      <c r="B35" s="281" t="s">
        <v>254</v>
      </c>
      <c r="C35" s="277">
        <v>2425767953</v>
      </c>
      <c r="D35" s="278">
        <v>2471775836</v>
      </c>
      <c r="E35" s="278">
        <v>2471961256</v>
      </c>
      <c r="F35" s="278">
        <v>2425195824</v>
      </c>
      <c r="G35" s="276">
        <v>2425767953</v>
      </c>
      <c r="I35" s="277">
        <v>2460465184</v>
      </c>
      <c r="J35" s="277">
        <v>2543346332</v>
      </c>
      <c r="K35" s="277">
        <v>2543764812</v>
      </c>
      <c r="L35" s="277">
        <v>2490255556</v>
      </c>
      <c r="M35" s="276">
        <v>2460465184</v>
      </c>
      <c r="O35" s="277">
        <v>2540060432</v>
      </c>
      <c r="P35" s="277">
        <v>2598963236</v>
      </c>
      <c r="Q35" s="277">
        <v>2615079228</v>
      </c>
      <c r="R35" s="277">
        <v>2617255464</v>
      </c>
      <c r="S35" s="276">
        <v>2540060432</v>
      </c>
      <c r="U35" s="277">
        <v>2596472944</v>
      </c>
      <c r="V35" s="278">
        <v>2749708608</v>
      </c>
      <c r="W35" s="277">
        <v>2752673400</v>
      </c>
      <c r="X35" s="277">
        <v>2715281732</v>
      </c>
      <c r="Y35" s="276">
        <v>2596472944</v>
      </c>
      <c r="Z35" s="102"/>
      <c r="AA35" s="102"/>
    </row>
    <row r="36" spans="2:27" ht="20.1" customHeight="1">
      <c r="B36" s="281" t="s">
        <v>253</v>
      </c>
      <c r="C36" s="277">
        <v>2312304652</v>
      </c>
      <c r="D36" s="278">
        <v>2335829836</v>
      </c>
      <c r="E36" s="278">
        <v>2322963061</v>
      </c>
      <c r="F36" s="278">
        <v>2302286798</v>
      </c>
      <c r="G36" s="276">
        <v>2288140117</v>
      </c>
      <c r="I36" s="277">
        <v>2362028860</v>
      </c>
      <c r="J36" s="277">
        <v>2384441608</v>
      </c>
      <c r="K36" s="277">
        <v>2364446096</v>
      </c>
      <c r="L36" s="277">
        <v>2351808648</v>
      </c>
      <c r="M36" s="276">
        <v>2345869048</v>
      </c>
      <c r="O36" s="277">
        <v>2426366676</v>
      </c>
      <c r="P36" s="277">
        <v>2450977960</v>
      </c>
      <c r="Q36" s="277">
        <v>2435720424</v>
      </c>
      <c r="R36" s="277">
        <v>2418029864</v>
      </c>
      <c r="S36" s="276">
        <v>2400738456</v>
      </c>
      <c r="U36" s="277">
        <v>2540507540</v>
      </c>
      <c r="V36" s="278">
        <v>2584408688</v>
      </c>
      <c r="W36" s="277">
        <v>2551003812</v>
      </c>
      <c r="X36" s="277">
        <v>2521894108</v>
      </c>
      <c r="Y36" s="276">
        <v>2502470720</v>
      </c>
      <c r="Z36" s="102"/>
      <c r="AA36" s="102"/>
    </row>
    <row r="37" spans="2:27" ht="20.1" customHeight="1">
      <c r="B37" s="281" t="s">
        <v>252</v>
      </c>
      <c r="C37" s="279" t="s">
        <v>251</v>
      </c>
      <c r="D37" s="278">
        <v>22000000</v>
      </c>
      <c r="E37" s="278">
        <v>20000000</v>
      </c>
      <c r="F37" s="280" t="s">
        <v>250</v>
      </c>
      <c r="G37" s="276">
        <v>13925000</v>
      </c>
      <c r="I37" s="279" t="s">
        <v>249</v>
      </c>
      <c r="J37" s="277">
        <v>19480000</v>
      </c>
      <c r="K37" s="277">
        <v>27400000</v>
      </c>
      <c r="L37" s="279" t="s">
        <v>248</v>
      </c>
      <c r="M37" s="276">
        <v>10500000</v>
      </c>
      <c r="O37" s="277">
        <v>90200000</v>
      </c>
      <c r="P37" s="277">
        <v>17200000</v>
      </c>
      <c r="Q37" s="277">
        <v>32400000</v>
      </c>
      <c r="R37" s="277">
        <v>16400000</v>
      </c>
      <c r="S37" s="276">
        <v>24200000</v>
      </c>
      <c r="U37" s="277">
        <v>124920000</v>
      </c>
      <c r="V37" s="278">
        <v>52460000</v>
      </c>
      <c r="W37" s="277">
        <v>30000000</v>
      </c>
      <c r="X37" s="277">
        <v>28400000</v>
      </c>
      <c r="Y37" s="276">
        <v>14060000</v>
      </c>
      <c r="Z37" s="102"/>
      <c r="AA37" s="102"/>
    </row>
    <row r="38" spans="2:27" ht="20.1" customHeight="1">
      <c r="B38" s="275" t="s">
        <v>247</v>
      </c>
      <c r="C38" s="273">
        <v>5.2</v>
      </c>
      <c r="D38" s="274">
        <v>1.5</v>
      </c>
      <c r="E38" s="274">
        <v>1.3</v>
      </c>
      <c r="F38" s="274">
        <v>1.6</v>
      </c>
      <c r="G38" s="272">
        <v>1</v>
      </c>
      <c r="I38" s="273">
        <v>4.4</v>
      </c>
      <c r="J38" s="273">
        <v>1.1</v>
      </c>
      <c r="K38" s="273">
        <v>1.7</v>
      </c>
      <c r="L38" s="273">
        <v>1</v>
      </c>
      <c r="M38" s="272">
        <v>0.8</v>
      </c>
      <c r="O38" s="273">
        <v>4.5</v>
      </c>
      <c r="P38" s="273">
        <v>0.7</v>
      </c>
      <c r="Q38" s="273">
        <v>1.6</v>
      </c>
      <c r="R38" s="273">
        <v>0.9</v>
      </c>
      <c r="S38" s="272">
        <v>1.3</v>
      </c>
      <c r="U38" s="273">
        <v>4.5</v>
      </c>
      <c r="V38" s="274">
        <v>1.7</v>
      </c>
      <c r="W38" s="273">
        <v>1.1</v>
      </c>
      <c r="X38" s="273">
        <v>1.1</v>
      </c>
      <c r="Y38" s="272">
        <v>0.6</v>
      </c>
      <c r="Z38" s="102"/>
      <c r="AA38" s="102"/>
    </row>
    <row r="39" spans="2:27" ht="20.1" customHeight="1">
      <c r="B39" s="102"/>
      <c r="C39" s="102"/>
      <c r="D39" s="102"/>
      <c r="E39" s="102"/>
      <c r="F39" s="102"/>
      <c r="G39" s="102"/>
      <c r="I39" s="102"/>
      <c r="J39" s="102"/>
      <c r="K39" s="102"/>
      <c r="L39" s="102"/>
      <c r="M39" s="102"/>
      <c r="O39" s="102"/>
      <c r="P39" s="102"/>
      <c r="Q39" s="102"/>
      <c r="R39" s="102"/>
      <c r="S39" s="102"/>
      <c r="U39" s="102"/>
      <c r="V39" s="102"/>
      <c r="W39" s="102"/>
      <c r="X39" s="102"/>
      <c r="Y39" s="102"/>
      <c r="Z39" s="102"/>
      <c r="AA39" s="102"/>
    </row>
    <row r="40" spans="2:19" ht="20.1" customHeight="1">
      <c r="B40" s="57"/>
      <c r="C40" s="102"/>
      <c r="D40" s="102"/>
      <c r="E40" s="102"/>
      <c r="F40" s="102"/>
      <c r="G40" s="102"/>
      <c r="I40" s="102"/>
      <c r="J40" s="102"/>
      <c r="K40" s="102"/>
      <c r="L40" s="102"/>
      <c r="M40" s="102"/>
      <c r="O40" s="102"/>
      <c r="P40" s="102"/>
      <c r="Q40" s="102"/>
      <c r="R40" s="102"/>
      <c r="S40" s="102"/>
    </row>
    <row r="41" spans="2:27" ht="15.75">
      <c r="B41" s="1401" t="s">
        <v>177</v>
      </c>
      <c r="C41" s="1401"/>
      <c r="D41" s="1401"/>
      <c r="E41" s="1401"/>
      <c r="F41" s="1401"/>
      <c r="G41" s="1401"/>
      <c r="H41" s="1401"/>
      <c r="I41" s="1401"/>
      <c r="J41" s="1401"/>
      <c r="K41" s="1401"/>
      <c r="L41" s="1401"/>
      <c r="M41" s="1401"/>
      <c r="N41" s="1401"/>
      <c r="O41" s="1401"/>
      <c r="P41" s="1401"/>
      <c r="Q41" s="1401"/>
      <c r="R41" s="1401"/>
      <c r="S41" s="1401"/>
      <c r="T41" s="1401"/>
      <c r="U41" s="1401"/>
      <c r="V41" s="1401"/>
      <c r="W41" s="1401"/>
      <c r="X41" s="1401"/>
      <c r="Y41" s="1401"/>
      <c r="Z41" s="102"/>
      <c r="AA41" s="102"/>
    </row>
    <row r="42" spans="2:27" ht="15.75">
      <c r="B42" s="1401" t="s">
        <v>246</v>
      </c>
      <c r="C42" s="1401"/>
      <c r="D42" s="1401"/>
      <c r="E42" s="1401"/>
      <c r="F42" s="1401"/>
      <c r="G42" s="1401"/>
      <c r="H42" s="1401"/>
      <c r="I42" s="1401"/>
      <c r="J42" s="1401"/>
      <c r="K42" s="1401"/>
      <c r="L42" s="1401"/>
      <c r="M42" s="1401"/>
      <c r="N42" s="1401"/>
      <c r="O42" s="1401"/>
      <c r="P42" s="1401"/>
      <c r="Q42" s="1401"/>
      <c r="R42" s="1401"/>
      <c r="S42" s="1401"/>
      <c r="T42" s="1401"/>
      <c r="U42" s="1401"/>
      <c r="V42" s="1401"/>
      <c r="W42" s="1401"/>
      <c r="X42" s="1401"/>
      <c r="Y42" s="1401"/>
      <c r="Z42" s="102"/>
      <c r="AA42" s="102"/>
    </row>
    <row r="43" spans="2:27" ht="12.95" customHeight="1">
      <c r="B43" s="162" t="s">
        <v>245</v>
      </c>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02"/>
      <c r="AA43" s="102"/>
    </row>
    <row r="44" spans="2:25" ht="11.1" customHeight="1">
      <c r="B44" s="1394" t="s">
        <v>244</v>
      </c>
      <c r="C44" s="1394"/>
      <c r="D44" s="1394"/>
      <c r="E44" s="1394"/>
      <c r="F44" s="1394"/>
      <c r="G44" s="1394"/>
      <c r="H44" s="1394"/>
      <c r="I44" s="1394"/>
      <c r="J44" s="1394"/>
      <c r="K44" s="1394"/>
      <c r="L44" s="1394"/>
      <c r="M44" s="1394"/>
      <c r="N44" s="1394"/>
      <c r="O44" s="1394"/>
      <c r="P44" s="1394"/>
      <c r="Q44" s="1394"/>
      <c r="R44" s="1394"/>
      <c r="S44" s="1394"/>
      <c r="T44" s="1394"/>
      <c r="U44" s="1394"/>
      <c r="V44" s="1394"/>
      <c r="W44" s="1394"/>
      <c r="X44" s="1394"/>
      <c r="Y44" s="1394"/>
    </row>
    <row r="45" spans="2:27" ht="14.1" customHeight="1">
      <c r="B45" s="1394" t="s">
        <v>243</v>
      </c>
      <c r="C45" s="1394"/>
      <c r="D45" s="1394"/>
      <c r="E45" s="1394"/>
      <c r="F45" s="1394"/>
      <c r="G45" s="1394"/>
      <c r="H45" s="1394"/>
      <c r="I45" s="1394"/>
      <c r="J45" s="1394"/>
      <c r="K45" s="1394"/>
      <c r="L45" s="1394"/>
      <c r="M45" s="1394"/>
      <c r="N45" s="1394"/>
      <c r="O45" s="1394"/>
      <c r="P45" s="1394"/>
      <c r="Q45" s="1394"/>
      <c r="R45" s="1394"/>
      <c r="S45" s="1394"/>
      <c r="T45" s="1394"/>
      <c r="U45" s="1394"/>
      <c r="V45" s="1394"/>
      <c r="W45" s="1394"/>
      <c r="X45" s="1394"/>
      <c r="Y45" s="1394"/>
      <c r="Z45" s="102"/>
      <c r="AA45" s="102"/>
    </row>
    <row r="46" spans="2:27" ht="14.1" customHeight="1">
      <c r="B46" s="1394" t="s">
        <v>242</v>
      </c>
      <c r="C46" s="1394"/>
      <c r="D46" s="1394"/>
      <c r="E46" s="1394"/>
      <c r="F46" s="1394"/>
      <c r="G46" s="1394"/>
      <c r="H46" s="1394"/>
      <c r="I46" s="1394"/>
      <c r="J46" s="1394"/>
      <c r="K46" s="1394"/>
      <c r="L46" s="1394"/>
      <c r="M46" s="1394"/>
      <c r="N46" s="1394"/>
      <c r="O46" s="1394"/>
      <c r="P46" s="1394"/>
      <c r="Q46" s="1394"/>
      <c r="R46" s="1394"/>
      <c r="S46" s="1394"/>
      <c r="T46" s="1394"/>
      <c r="U46" s="1394"/>
      <c r="V46" s="1394"/>
      <c r="W46" s="1394"/>
      <c r="X46" s="1394"/>
      <c r="Y46" s="1394"/>
      <c r="Z46" s="102"/>
      <c r="AA46" s="102"/>
    </row>
    <row r="47" spans="2:27" ht="14.1" customHeight="1">
      <c r="B47" s="1394" t="s">
        <v>241</v>
      </c>
      <c r="C47" s="1394"/>
      <c r="D47" s="1394"/>
      <c r="E47" s="1394"/>
      <c r="F47" s="1394"/>
      <c r="G47" s="1394"/>
      <c r="H47" s="1394"/>
      <c r="I47" s="1394"/>
      <c r="J47" s="1394"/>
      <c r="K47" s="1394"/>
      <c r="L47" s="1394"/>
      <c r="M47" s="1394"/>
      <c r="N47" s="1394"/>
      <c r="O47" s="1394"/>
      <c r="P47" s="1394"/>
      <c r="Q47" s="1394"/>
      <c r="R47" s="1394"/>
      <c r="S47" s="1394"/>
      <c r="T47" s="1394"/>
      <c r="U47" s="1394"/>
      <c r="V47" s="1394"/>
      <c r="W47" s="1394"/>
      <c r="X47" s="1394"/>
      <c r="Y47" s="1394"/>
      <c r="Z47" s="102"/>
      <c r="AA47" s="102"/>
    </row>
    <row r="48" spans="2:27" ht="12.95" customHeight="1">
      <c r="B48" s="1394" t="s">
        <v>240</v>
      </c>
      <c r="C48" s="1394"/>
      <c r="D48" s="1394"/>
      <c r="E48" s="1394"/>
      <c r="F48" s="1394"/>
      <c r="G48" s="1394"/>
      <c r="H48" s="1394"/>
      <c r="I48" s="1394"/>
      <c r="J48" s="1394"/>
      <c r="K48" s="1394"/>
      <c r="L48" s="1394"/>
      <c r="M48" s="1394"/>
      <c r="N48" s="1394"/>
      <c r="O48" s="1394"/>
      <c r="P48" s="1394"/>
      <c r="Q48" s="1394"/>
      <c r="R48" s="1394"/>
      <c r="S48" s="1394"/>
      <c r="T48" s="1394"/>
      <c r="U48" s="1394"/>
      <c r="V48" s="1394"/>
      <c r="W48" s="1394"/>
      <c r="X48" s="1394"/>
      <c r="Y48" s="1394"/>
      <c r="Z48" s="102"/>
      <c r="AA48" s="102"/>
    </row>
    <row r="49" spans="2:27" ht="20.1" customHeight="1">
      <c r="B49" s="1394" t="s">
        <v>239</v>
      </c>
      <c r="C49" s="1394"/>
      <c r="D49" s="1394"/>
      <c r="E49" s="1394"/>
      <c r="F49" s="1394"/>
      <c r="G49" s="1394"/>
      <c r="H49" s="1394"/>
      <c r="I49" s="1394"/>
      <c r="J49" s="1394"/>
      <c r="K49" s="1394"/>
      <c r="L49" s="1394"/>
      <c r="M49" s="1394"/>
      <c r="N49" s="1394"/>
      <c r="O49" s="1394"/>
      <c r="P49" s="1394"/>
      <c r="Q49" s="1394"/>
      <c r="R49" s="1394"/>
      <c r="S49" s="1394"/>
      <c r="T49" s="1394"/>
      <c r="U49" s="1394"/>
      <c r="V49" s="1394"/>
      <c r="W49" s="1394"/>
      <c r="X49" s="1394"/>
      <c r="Y49" s="1394"/>
      <c r="Z49" s="102"/>
      <c r="AA49" s="102"/>
    </row>
    <row r="50" spans="2:27" ht="20.1"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row>
    <row r="51" spans="2:27" ht="20.1"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row>
    <row r="52" spans="2:27" ht="20.1" customHeight="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row>
    <row r="53" spans="2:27" ht="20.1" customHeight="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row>
    <row r="54" spans="2:27" ht="20.1" customHeight="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row>
    <row r="55" spans="2:27" ht="20.1" customHeight="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row>
    <row r="56" spans="2:27" ht="20.1" customHeight="1">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row>
    <row r="57" spans="2:27" ht="20.1"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row>
    <row r="58" spans="2:27" ht="20.1"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row>
    <row r="59" spans="2:27" ht="20.1"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row>
    <row r="60" spans="2:27" ht="20.1"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row>
    <row r="61" spans="2:27" ht="20.1" customHeight="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row>
    <row r="62" spans="2:27" ht="20.1" customHeight="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row>
    <row r="63" spans="2:25" ht="20.1" customHeight="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row>
    <row r="70" ht="14.1" customHeight="1"/>
    <row r="71" ht="24.95" customHeight="1"/>
    <row r="72" ht="14.1" customHeight="1"/>
    <row r="73" ht="14.1" customHeight="1"/>
    <row r="74" ht="14.1" customHeight="1"/>
    <row r="75" ht="14.1" customHeight="1"/>
    <row r="76" ht="14.1" customHeight="1"/>
    <row r="77" ht="14.1" customHeight="1"/>
  </sheetData>
  <mergeCells count="31">
    <mergeCell ref="B2:G2"/>
    <mergeCell ref="C4:G4"/>
    <mergeCell ref="I4:M4"/>
    <mergeCell ref="O4:S4"/>
    <mergeCell ref="D5:G5"/>
    <mergeCell ref="J5:M5"/>
    <mergeCell ref="P5:S5"/>
    <mergeCell ref="C16:G16"/>
    <mergeCell ref="I16:M16"/>
    <mergeCell ref="O16:S16"/>
    <mergeCell ref="U16:Y16"/>
    <mergeCell ref="D17:G17"/>
    <mergeCell ref="J17:M17"/>
    <mergeCell ref="P17:S17"/>
    <mergeCell ref="V17:Y17"/>
    <mergeCell ref="C28:G28"/>
    <mergeCell ref="I28:M28"/>
    <mergeCell ref="O28:S28"/>
    <mergeCell ref="U28:Y28"/>
    <mergeCell ref="D29:G29"/>
    <mergeCell ref="J29:M29"/>
    <mergeCell ref="P29:S29"/>
    <mergeCell ref="V29:Y29"/>
    <mergeCell ref="B48:Y48"/>
    <mergeCell ref="B49:Y49"/>
    <mergeCell ref="B41:Y41"/>
    <mergeCell ref="B42:Y42"/>
    <mergeCell ref="B45:Y45"/>
    <mergeCell ref="B46:Y46"/>
    <mergeCell ref="B47:Y47"/>
    <mergeCell ref="B44:Y44"/>
  </mergeCells>
  <printOptions/>
  <pageMargins left="0.7480314960629921" right="0.7480314960629921" top="0.984251968503937" bottom="0.984251968503937" header="0.5118110236220472" footer="0.5118110236220472"/>
  <pageSetup fitToHeight="1" fitToWidth="1" horizontalDpi="600" verticalDpi="600" orientation="landscape" paperSize="9" scale="38"/>
  <drawing r:id="rId1"/>
</worksheet>
</file>

<file path=xl/worksheets/sheet80.xml><?xml version="1.0" encoding="utf-8"?>
<worksheet xmlns="http://schemas.openxmlformats.org/spreadsheetml/2006/main" xmlns:r="http://schemas.openxmlformats.org/officeDocument/2006/relationships">
  <sheetPr>
    <tabColor rgb="FF8C2365"/>
  </sheetPr>
  <dimension ref="B2:K40"/>
  <sheetViews>
    <sheetView showGridLines="0" workbookViewId="0" topLeftCell="A1">
      <selection activeCell="D5" sqref="D5:F5"/>
    </sheetView>
  </sheetViews>
  <sheetFormatPr defaultColWidth="10.875" defaultRowHeight="19.5" customHeight="1"/>
  <cols>
    <col min="1" max="1" width="5.50390625" style="9" customWidth="1"/>
    <col min="2" max="2" width="39.375" style="9" customWidth="1"/>
    <col min="3" max="16384" width="10.875" style="9" customWidth="1"/>
  </cols>
  <sheetData>
    <row r="2" spans="2:6" ht="20.1" customHeight="1">
      <c r="B2" s="1392" t="str">
        <f>UPPER("﻿﻿Petroleum product sales (excluding trading and bulk sales)")</f>
        <v>﻿﻿PETROLEUM PRODUCT SALES (EXCLUDING TRADING AND BULK SALES)</v>
      </c>
      <c r="C2" s="1392"/>
      <c r="D2" s="1392"/>
      <c r="E2" s="1392"/>
      <c r="F2" s="1392"/>
    </row>
    <row r="3" spans="2:6" ht="20.1" customHeight="1">
      <c r="B3" s="1462" t="s">
        <v>602</v>
      </c>
      <c r="C3" s="1462"/>
      <c r="D3" s="1462"/>
      <c r="E3" s="1462"/>
      <c r="F3" s="1462"/>
    </row>
    <row r="5" spans="2:6" ht="20.1" customHeight="1">
      <c r="B5" s="1334" t="s">
        <v>1313</v>
      </c>
      <c r="C5" s="1333">
        <v>2013</v>
      </c>
      <c r="D5" s="1332" t="s">
        <v>147</v>
      </c>
      <c r="E5" s="1361" t="s">
        <v>146</v>
      </c>
      <c r="F5" s="1332" t="s">
        <v>200</v>
      </c>
    </row>
    <row r="6" spans="2:6" ht="20.1" customHeight="1">
      <c r="B6" s="1360" t="s">
        <v>720</v>
      </c>
      <c r="C6" s="1350"/>
      <c r="D6" s="1349"/>
      <c r="E6" s="150"/>
      <c r="F6" s="150"/>
    </row>
    <row r="7" spans="2:6" ht="20.1" customHeight="1">
      <c r="B7" s="150" t="s">
        <v>349</v>
      </c>
      <c r="C7" s="550">
        <v>575</v>
      </c>
      <c r="D7" s="549">
        <v>566</v>
      </c>
      <c r="E7" s="714">
        <v>574</v>
      </c>
      <c r="F7" s="1359">
        <v>606</v>
      </c>
    </row>
    <row r="8" spans="2:6" ht="20.1" customHeight="1">
      <c r="B8" s="150" t="s">
        <v>717</v>
      </c>
      <c r="C8" s="550">
        <v>27</v>
      </c>
      <c r="D8" s="549">
        <v>26</v>
      </c>
      <c r="E8" s="714">
        <v>115</v>
      </c>
      <c r="F8" s="1359">
        <v>126</v>
      </c>
    </row>
    <row r="9" spans="2:6" ht="20.1" customHeight="1">
      <c r="B9" s="150" t="s">
        <v>1312</v>
      </c>
      <c r="C9" s="550">
        <v>211</v>
      </c>
      <c r="D9" s="549">
        <v>226</v>
      </c>
      <c r="E9" s="714">
        <v>231</v>
      </c>
      <c r="F9" s="1359">
        <v>240</v>
      </c>
    </row>
    <row r="10" spans="2:6" ht="20.1" customHeight="1">
      <c r="B10" s="150" t="s">
        <v>1311</v>
      </c>
      <c r="C10" s="550">
        <v>205</v>
      </c>
      <c r="D10" s="549">
        <v>207</v>
      </c>
      <c r="E10" s="714">
        <v>214</v>
      </c>
      <c r="F10" s="1359">
        <v>223</v>
      </c>
    </row>
    <row r="11" spans="2:6" ht="20.1" customHeight="1">
      <c r="B11" s="150" t="s">
        <v>1310</v>
      </c>
      <c r="C11" s="550">
        <v>77</v>
      </c>
      <c r="D11" s="549">
        <v>89</v>
      </c>
      <c r="E11" s="714">
        <v>95</v>
      </c>
      <c r="F11" s="1359">
        <v>88</v>
      </c>
    </row>
    <row r="12" spans="2:6" ht="20.1" customHeight="1">
      <c r="B12" s="150" t="s">
        <v>1309</v>
      </c>
      <c r="C12" s="550">
        <v>1</v>
      </c>
      <c r="D12" s="549">
        <v>1</v>
      </c>
      <c r="E12" s="714">
        <v>163</v>
      </c>
      <c r="F12" s="1359">
        <v>265</v>
      </c>
    </row>
    <row r="13" spans="2:6" ht="20.1" customHeight="1">
      <c r="B13" s="150" t="s">
        <v>1308</v>
      </c>
      <c r="C13" s="682" t="s">
        <v>199</v>
      </c>
      <c r="D13" s="681" t="s">
        <v>199</v>
      </c>
      <c r="E13" s="714">
        <v>9</v>
      </c>
      <c r="F13" s="1359">
        <v>13</v>
      </c>
    </row>
    <row r="14" spans="2:6" ht="20.1" customHeight="1">
      <c r="B14" s="391" t="s">
        <v>348</v>
      </c>
      <c r="C14" s="1358">
        <v>43</v>
      </c>
      <c r="D14" s="1357">
        <v>45</v>
      </c>
      <c r="E14" s="1150">
        <v>54</v>
      </c>
      <c r="F14" s="1356">
        <v>51</v>
      </c>
    </row>
    <row r="15" spans="2:6" ht="20.1" customHeight="1">
      <c r="B15" s="504" t="s">
        <v>1307</v>
      </c>
      <c r="C15" s="1013">
        <v>1139</v>
      </c>
      <c r="D15" s="1013">
        <v>1160</v>
      </c>
      <c r="E15" s="1012">
        <v>1455</v>
      </c>
      <c r="F15" s="1355">
        <v>1612</v>
      </c>
    </row>
    <row r="16" spans="2:6" ht="20.1" customHeight="1">
      <c r="B16" s="351" t="s">
        <v>346</v>
      </c>
      <c r="C16" s="1350"/>
      <c r="D16" s="1349"/>
      <c r="E16" s="150"/>
      <c r="F16" s="150"/>
    </row>
    <row r="17" spans="2:6" ht="20.1" customHeight="1">
      <c r="B17" s="150" t="s">
        <v>1306</v>
      </c>
      <c r="C17" s="469">
        <v>56</v>
      </c>
      <c r="D17" s="468">
        <v>56</v>
      </c>
      <c r="E17" s="455">
        <v>56</v>
      </c>
      <c r="F17" s="771">
        <v>55</v>
      </c>
    </row>
    <row r="18" spans="2:6" ht="20.1" customHeight="1">
      <c r="B18" s="150" t="s">
        <v>1305</v>
      </c>
      <c r="C18" s="469">
        <v>78</v>
      </c>
      <c r="D18" s="468">
        <v>76</v>
      </c>
      <c r="E18" s="455">
        <v>70</v>
      </c>
      <c r="F18" s="771">
        <v>71</v>
      </c>
    </row>
    <row r="19" spans="2:6" ht="20.1" customHeight="1">
      <c r="B19" s="150" t="s">
        <v>1304</v>
      </c>
      <c r="C19" s="469">
        <v>69</v>
      </c>
      <c r="D19" s="468">
        <v>56</v>
      </c>
      <c r="E19" s="455">
        <v>53</v>
      </c>
      <c r="F19" s="771">
        <v>48</v>
      </c>
    </row>
    <row r="20" spans="2:6" ht="20.1" customHeight="1">
      <c r="B20" s="150" t="s">
        <v>1303</v>
      </c>
      <c r="C20" s="469">
        <v>69</v>
      </c>
      <c r="D20" s="468">
        <v>66</v>
      </c>
      <c r="E20" s="455">
        <v>69</v>
      </c>
      <c r="F20" s="771">
        <v>69</v>
      </c>
    </row>
    <row r="21" spans="2:6" ht="20.1" customHeight="1">
      <c r="B21" s="150" t="s">
        <v>1302</v>
      </c>
      <c r="C21" s="469">
        <v>33</v>
      </c>
      <c r="D21" s="468">
        <v>32</v>
      </c>
      <c r="E21" s="455">
        <v>32</v>
      </c>
      <c r="F21" s="771">
        <v>29</v>
      </c>
    </row>
    <row r="22" spans="2:6" ht="20.1" customHeight="1">
      <c r="B22" s="391" t="s">
        <v>1301</v>
      </c>
      <c r="C22" s="467">
        <v>21</v>
      </c>
      <c r="D22" s="466">
        <v>21</v>
      </c>
      <c r="E22" s="452">
        <v>24</v>
      </c>
      <c r="F22" s="770">
        <v>20</v>
      </c>
    </row>
    <row r="23" spans="2:6" ht="20.1" customHeight="1">
      <c r="B23" s="504" t="s">
        <v>1168</v>
      </c>
      <c r="C23" s="535">
        <v>326</v>
      </c>
      <c r="D23" s="535">
        <v>307</v>
      </c>
      <c r="E23" s="698">
        <v>304</v>
      </c>
      <c r="F23" s="845">
        <v>292</v>
      </c>
    </row>
    <row r="24" spans="2:6" ht="20.1" customHeight="1">
      <c r="B24" s="351" t="s">
        <v>760</v>
      </c>
      <c r="C24" s="1350"/>
      <c r="D24" s="1349"/>
      <c r="E24" s="150"/>
      <c r="F24" s="150"/>
    </row>
    <row r="25" spans="2:6" ht="20.1" customHeight="1">
      <c r="B25" s="150" t="s">
        <v>734</v>
      </c>
      <c r="C25" s="469">
        <v>37</v>
      </c>
      <c r="D25" s="468">
        <v>3</v>
      </c>
      <c r="E25" s="455">
        <v>3</v>
      </c>
      <c r="F25" s="771">
        <v>3</v>
      </c>
    </row>
    <row r="26" spans="2:6" ht="20.1" customHeight="1">
      <c r="B26" s="150" t="s">
        <v>1300</v>
      </c>
      <c r="C26" s="469">
        <v>41</v>
      </c>
      <c r="D26" s="468">
        <v>42</v>
      </c>
      <c r="E26" s="455">
        <v>45</v>
      </c>
      <c r="F26" s="771">
        <v>41</v>
      </c>
    </row>
    <row r="27" spans="2:6" ht="20.1" customHeight="1">
      <c r="B27" s="391" t="s">
        <v>1299</v>
      </c>
      <c r="C27" s="467">
        <v>8</v>
      </c>
      <c r="D27" s="466">
        <v>8</v>
      </c>
      <c r="E27" s="452">
        <v>8</v>
      </c>
      <c r="F27" s="770">
        <v>9</v>
      </c>
    </row>
    <row r="28" spans="2:6" ht="20.1" customHeight="1">
      <c r="B28" s="504" t="s">
        <v>1298</v>
      </c>
      <c r="C28" s="535">
        <v>86</v>
      </c>
      <c r="D28" s="535">
        <v>53</v>
      </c>
      <c r="E28" s="698">
        <v>56</v>
      </c>
      <c r="F28" s="845">
        <v>53</v>
      </c>
    </row>
    <row r="29" spans="2:6" ht="20.1" customHeight="1">
      <c r="B29" s="832" t="s">
        <v>716</v>
      </c>
      <c r="C29" s="1354"/>
      <c r="D29" s="1353"/>
      <c r="E29" s="1026"/>
      <c r="F29" s="1352"/>
    </row>
    <row r="30" spans="2:6" ht="20.1" customHeight="1">
      <c r="B30" s="509" t="s">
        <v>1297</v>
      </c>
      <c r="C30" s="696">
        <v>54</v>
      </c>
      <c r="D30" s="696">
        <v>55</v>
      </c>
      <c r="E30" s="695">
        <v>51</v>
      </c>
      <c r="F30" s="1351">
        <v>48</v>
      </c>
    </row>
    <row r="31" spans="2:6" ht="20.1" customHeight="1">
      <c r="B31" s="351" t="s">
        <v>759</v>
      </c>
      <c r="C31" s="1350"/>
      <c r="D31" s="1349"/>
      <c r="E31" s="470"/>
      <c r="F31" s="470"/>
    </row>
    <row r="32" spans="2:6" ht="20.1" customHeight="1">
      <c r="B32" s="150" t="s">
        <v>1296</v>
      </c>
      <c r="C32" s="469">
        <v>118</v>
      </c>
      <c r="D32" s="468">
        <v>108</v>
      </c>
      <c r="E32" s="455">
        <v>93</v>
      </c>
      <c r="F32" s="771">
        <v>88</v>
      </c>
    </row>
    <row r="33" spans="2:6" ht="20.1" customHeight="1">
      <c r="B33" s="150" t="s">
        <v>1295</v>
      </c>
      <c r="C33" s="469">
        <v>10</v>
      </c>
      <c r="D33" s="468">
        <v>10</v>
      </c>
      <c r="E33" s="455">
        <v>10</v>
      </c>
      <c r="F33" s="771">
        <v>8</v>
      </c>
    </row>
    <row r="34" spans="2:6" ht="20.1" customHeight="1">
      <c r="B34" s="391" t="s">
        <v>1294</v>
      </c>
      <c r="C34" s="467">
        <v>17</v>
      </c>
      <c r="D34" s="466">
        <v>17</v>
      </c>
      <c r="E34" s="452">
        <v>18</v>
      </c>
      <c r="F34" s="770">
        <v>15</v>
      </c>
    </row>
    <row r="35" spans="2:6" ht="20.1" customHeight="1">
      <c r="B35" s="504" t="s">
        <v>1293</v>
      </c>
      <c r="C35" s="535">
        <v>144</v>
      </c>
      <c r="D35" s="535">
        <v>135</v>
      </c>
      <c r="E35" s="698">
        <v>121</v>
      </c>
      <c r="F35" s="845">
        <v>111</v>
      </c>
    </row>
    <row r="36" spans="2:6" ht="20.1" customHeight="1">
      <c r="B36" s="1348" t="s">
        <v>1292</v>
      </c>
      <c r="C36" s="1347">
        <v>1749</v>
      </c>
      <c r="D36" s="1347">
        <v>1710</v>
      </c>
      <c r="E36" s="1346">
        <v>1987</v>
      </c>
      <c r="F36" s="1345">
        <v>2116</v>
      </c>
    </row>
    <row r="37" ht="20.1" customHeight="1">
      <c r="K37" s="1344"/>
    </row>
    <row r="38" spans="2:6" ht="13.5" customHeight="1">
      <c r="B38" s="1453" t="s">
        <v>1291</v>
      </c>
      <c r="C38" s="1453"/>
      <c r="D38" s="1453"/>
      <c r="E38" s="1453"/>
      <c r="F38" s="1453"/>
    </row>
    <row r="39" spans="2:6" ht="13.5" customHeight="1">
      <c r="B39" s="1396" t="s">
        <v>1290</v>
      </c>
      <c r="C39" s="1396"/>
      <c r="D39" s="1396"/>
      <c r="E39" s="1396"/>
      <c r="F39" s="1396"/>
    </row>
    <row r="40" spans="2:6" ht="20.1" customHeight="1">
      <c r="B40" s="1396" t="s">
        <v>1289</v>
      </c>
      <c r="C40" s="1396"/>
      <c r="D40" s="1396"/>
      <c r="E40" s="1396"/>
      <c r="F40" s="1396"/>
    </row>
  </sheetData>
  <mergeCells count="5">
    <mergeCell ref="B2:F2"/>
    <mergeCell ref="B3:F3"/>
    <mergeCell ref="B38:F38"/>
    <mergeCell ref="B39:F39"/>
    <mergeCell ref="B40:F40"/>
  </mergeCells>
  <printOptions/>
  <pageMargins left="0.75" right="0.75" top="1" bottom="1" header="0.5" footer="0.5"/>
  <pageSetup horizontalDpi="600" verticalDpi="600" orientation="portrait" paperSize="9" scale="72"/>
  <ignoredErrors>
    <ignoredError sqref="D5:F5" numberStoredAsText="1"/>
  </ignoredErrors>
  <drawing r:id="rId1"/>
</worksheet>
</file>

<file path=xl/worksheets/sheet81.xml><?xml version="1.0" encoding="utf-8"?>
<worksheet xmlns="http://schemas.openxmlformats.org/spreadsheetml/2006/main" xmlns:r="http://schemas.openxmlformats.org/officeDocument/2006/relationships">
  <sheetPr>
    <tabColor rgb="FF8C2365"/>
  </sheetPr>
  <dimension ref="B2:F17"/>
  <sheetViews>
    <sheetView showGridLines="0" workbookViewId="0" topLeftCell="A1">
      <selection activeCell="D5" sqref="D5:F5"/>
    </sheetView>
  </sheetViews>
  <sheetFormatPr defaultColWidth="10.875" defaultRowHeight="19.5" customHeight="1"/>
  <cols>
    <col min="1" max="1" width="5.50390625" style="9" customWidth="1"/>
    <col min="2" max="2" width="39.375" style="9" customWidth="1"/>
    <col min="3" max="16384" width="10.875" style="9" customWidth="1"/>
  </cols>
  <sheetData>
    <row r="2" spans="2:6" ht="20.1" customHeight="1">
      <c r="B2" s="1392" t="str">
        <f>UPPER("﻿﻿Petroleum product sales (excluding trading and bulk sales)")</f>
        <v>﻿﻿PETROLEUM PRODUCT SALES (EXCLUDING TRADING AND BULK SALES)</v>
      </c>
      <c r="C2" s="1392"/>
      <c r="D2" s="1392"/>
      <c r="E2" s="1392"/>
      <c r="F2" s="1392"/>
    </row>
    <row r="3" spans="2:6" ht="20.1" customHeight="1">
      <c r="B3" s="1462" t="s">
        <v>1317</v>
      </c>
      <c r="C3" s="1462"/>
      <c r="D3" s="1462"/>
      <c r="E3" s="1462"/>
      <c r="F3" s="1462"/>
    </row>
    <row r="5" spans="2:6" ht="20.1" customHeight="1">
      <c r="B5" s="1334" t="s">
        <v>1316</v>
      </c>
      <c r="C5" s="1333">
        <v>2013</v>
      </c>
      <c r="D5" s="1332" t="s">
        <v>147</v>
      </c>
      <c r="E5" s="1332" t="s">
        <v>146</v>
      </c>
      <c r="F5" s="1332" t="s">
        <v>200</v>
      </c>
    </row>
    <row r="6" spans="2:6" ht="20.1" customHeight="1">
      <c r="B6" s="150" t="s">
        <v>1241</v>
      </c>
      <c r="C6" s="1370">
        <v>88</v>
      </c>
      <c r="D6" s="1369">
        <v>91</v>
      </c>
      <c r="E6" s="1368">
        <v>103</v>
      </c>
      <c r="F6" s="1367">
        <v>118</v>
      </c>
    </row>
    <row r="7" spans="2:6" ht="20.1" customHeight="1">
      <c r="B7" s="150" t="s">
        <v>1240</v>
      </c>
      <c r="C7" s="520">
        <v>277</v>
      </c>
      <c r="D7" s="513">
        <v>275</v>
      </c>
      <c r="E7" s="489">
        <v>327</v>
      </c>
      <c r="F7" s="779">
        <v>353</v>
      </c>
    </row>
    <row r="8" spans="2:6" ht="20.1" customHeight="1">
      <c r="B8" s="150" t="s">
        <v>1315</v>
      </c>
      <c r="C8" s="520">
        <v>246</v>
      </c>
      <c r="D8" s="513">
        <v>215</v>
      </c>
      <c r="E8" s="489">
        <v>238</v>
      </c>
      <c r="F8" s="779">
        <v>229</v>
      </c>
    </row>
    <row r="9" spans="2:6" ht="20.1" customHeight="1">
      <c r="B9" s="150" t="s">
        <v>1238</v>
      </c>
      <c r="C9" s="520">
        <v>980</v>
      </c>
      <c r="D9" s="513">
        <v>956</v>
      </c>
      <c r="E9" s="489">
        <v>1050</v>
      </c>
      <c r="F9" s="779">
        <v>1101</v>
      </c>
    </row>
    <row r="10" spans="2:6" ht="20.1" customHeight="1">
      <c r="B10" s="150" t="s">
        <v>1237</v>
      </c>
      <c r="C10" s="520">
        <v>45</v>
      </c>
      <c r="D10" s="513">
        <v>65</v>
      </c>
      <c r="E10" s="489">
        <v>121</v>
      </c>
      <c r="F10" s="779">
        <v>156</v>
      </c>
    </row>
    <row r="11" spans="2:6" ht="20.1" customHeight="1">
      <c r="B11" s="150" t="s">
        <v>1236</v>
      </c>
      <c r="C11" s="520">
        <v>37</v>
      </c>
      <c r="D11" s="513">
        <v>38</v>
      </c>
      <c r="E11" s="489">
        <v>40</v>
      </c>
      <c r="F11" s="779">
        <v>40</v>
      </c>
    </row>
    <row r="12" spans="2:6" ht="20.1" customHeight="1">
      <c r="B12" s="150" t="s">
        <v>1235</v>
      </c>
      <c r="C12" s="520">
        <v>15</v>
      </c>
      <c r="D12" s="513">
        <v>15</v>
      </c>
      <c r="E12" s="489">
        <v>24</v>
      </c>
      <c r="F12" s="779">
        <v>31</v>
      </c>
    </row>
    <row r="13" spans="2:6" ht="20.1" customHeight="1">
      <c r="B13" s="150" t="s">
        <v>1234</v>
      </c>
      <c r="C13" s="520">
        <v>45</v>
      </c>
      <c r="D13" s="513">
        <v>43</v>
      </c>
      <c r="E13" s="489">
        <v>57</v>
      </c>
      <c r="F13" s="779">
        <v>59</v>
      </c>
    </row>
    <row r="14" spans="2:6" ht="20.1" customHeight="1">
      <c r="B14" s="391" t="s">
        <v>1233</v>
      </c>
      <c r="C14" s="519">
        <v>16</v>
      </c>
      <c r="D14" s="611">
        <v>12</v>
      </c>
      <c r="E14" s="486">
        <v>27</v>
      </c>
      <c r="F14" s="1366">
        <v>29</v>
      </c>
    </row>
    <row r="15" spans="2:6" ht="20.1" customHeight="1">
      <c r="B15" s="1365" t="s">
        <v>344</v>
      </c>
      <c r="C15" s="1364">
        <v>1749</v>
      </c>
      <c r="D15" s="1364">
        <v>1710</v>
      </c>
      <c r="E15" s="1363">
        <v>1987</v>
      </c>
      <c r="F15" s="1362">
        <v>2116</v>
      </c>
    </row>
    <row r="17" spans="2:6" ht="20.1" customHeight="1">
      <c r="B17" s="1453" t="s">
        <v>1314</v>
      </c>
      <c r="C17" s="1453"/>
      <c r="D17" s="1453"/>
      <c r="E17" s="1453"/>
      <c r="F17" s="1453"/>
    </row>
  </sheetData>
  <mergeCells count="3">
    <mergeCell ref="B2:F2"/>
    <mergeCell ref="B3:F3"/>
    <mergeCell ref="B17:F17"/>
  </mergeCells>
  <printOptions/>
  <pageMargins left="0.75" right="0.75" top="1" bottom="1" header="0.5" footer="0.5"/>
  <pageSetup horizontalDpi="600" verticalDpi="600" orientation="portrait" paperSize="9" scale="72"/>
  <ignoredErrors>
    <ignoredError sqref="D5:F5" numberStoredAsText="1"/>
  </ignoredErrors>
  <drawing r:id="rId1"/>
</worksheet>
</file>

<file path=xl/worksheets/sheet82.xml><?xml version="1.0" encoding="utf-8"?>
<worksheet xmlns="http://schemas.openxmlformats.org/spreadsheetml/2006/main" xmlns:r="http://schemas.openxmlformats.org/officeDocument/2006/relationships">
  <sheetPr>
    <tabColor rgb="FF8C2365"/>
    <pageSetUpPr fitToPage="1"/>
  </sheetPr>
  <dimension ref="B2:N37"/>
  <sheetViews>
    <sheetView showGridLines="0" workbookViewId="0" topLeftCell="D1"/>
  </sheetViews>
  <sheetFormatPr defaultColWidth="10.875" defaultRowHeight="19.5" customHeight="1"/>
  <cols>
    <col min="1" max="1" width="5.50390625" style="9" customWidth="1"/>
    <col min="2" max="2" width="26.125" style="9" customWidth="1"/>
    <col min="3" max="16384" width="10.875" style="9" customWidth="1"/>
  </cols>
  <sheetData>
    <row r="2" spans="2:13" ht="20.1" customHeight="1">
      <c r="B2" s="1392" t="s">
        <v>1323</v>
      </c>
      <c r="C2" s="1392"/>
      <c r="D2" s="1392"/>
      <c r="E2" s="1392"/>
      <c r="F2" s="1392"/>
      <c r="G2" s="1392"/>
      <c r="H2" s="1392"/>
      <c r="I2" s="1392"/>
      <c r="J2" s="1392"/>
      <c r="K2" s="1392"/>
      <c r="L2" s="1392"/>
      <c r="M2" s="1392"/>
    </row>
    <row r="4" spans="2:13" ht="20.1" customHeight="1">
      <c r="B4" s="1381" t="s">
        <v>359</v>
      </c>
      <c r="C4" s="1380">
        <v>2013</v>
      </c>
      <c r="D4" s="1361">
        <v>2012</v>
      </c>
      <c r="E4" s="1379">
        <v>2011</v>
      </c>
      <c r="F4" s="1378">
        <v>2010</v>
      </c>
      <c r="G4" s="1378">
        <v>2009</v>
      </c>
      <c r="H4" s="1378">
        <v>2008</v>
      </c>
      <c r="I4" s="1378">
        <v>2007</v>
      </c>
      <c r="J4" s="1378">
        <v>2006</v>
      </c>
      <c r="K4" s="1378">
        <v>2005</v>
      </c>
      <c r="L4" s="1378">
        <v>2004</v>
      </c>
      <c r="M4" s="1378">
        <v>2003</v>
      </c>
    </row>
    <row r="5" spans="2:13" ht="20.1" customHeight="1">
      <c r="B5" s="351" t="s">
        <v>720</v>
      </c>
      <c r="C5" s="1331"/>
      <c r="D5" s="1330"/>
      <c r="E5" s="489"/>
      <c r="F5" s="489"/>
      <c r="G5" s="489"/>
      <c r="H5" s="489"/>
      <c r="I5" s="489"/>
      <c r="J5" s="489"/>
      <c r="K5" s="489"/>
      <c r="L5" s="489"/>
      <c r="M5" s="489"/>
    </row>
    <row r="6" spans="2:14" ht="20.1" customHeight="1">
      <c r="B6" s="150" t="s">
        <v>349</v>
      </c>
      <c r="C6" s="520">
        <v>3813</v>
      </c>
      <c r="D6" s="513">
        <v>3911</v>
      </c>
      <c r="E6" s="489">
        <v>4046</v>
      </c>
      <c r="F6" s="489">
        <v>4272</v>
      </c>
      <c r="G6" s="489">
        <v>4606</v>
      </c>
      <c r="H6" s="489">
        <v>4782</v>
      </c>
      <c r="I6" s="489">
        <v>4992</v>
      </c>
      <c r="J6" s="489">
        <v>5220</v>
      </c>
      <c r="K6" s="489">
        <v>5459</v>
      </c>
      <c r="L6" s="489">
        <v>5626</v>
      </c>
      <c r="M6" s="489">
        <v>5917</v>
      </c>
      <c r="N6" s="577"/>
    </row>
    <row r="7" spans="2:14" ht="20.1" customHeight="1">
      <c r="B7" s="150" t="s">
        <v>717</v>
      </c>
      <c r="C7" s="520" t="s">
        <v>199</v>
      </c>
      <c r="D7" s="513" t="s">
        <v>199</v>
      </c>
      <c r="E7" s="489" t="s">
        <v>199</v>
      </c>
      <c r="F7" s="489">
        <v>788</v>
      </c>
      <c r="G7" s="489">
        <v>787</v>
      </c>
      <c r="H7" s="489">
        <v>798</v>
      </c>
      <c r="I7" s="489">
        <v>866</v>
      </c>
      <c r="J7" s="489">
        <v>873</v>
      </c>
      <c r="K7" s="489">
        <v>1052</v>
      </c>
      <c r="L7" s="489">
        <v>1055</v>
      </c>
      <c r="M7" s="489">
        <v>1136</v>
      </c>
      <c r="N7" s="577"/>
    </row>
    <row r="8" spans="2:14" ht="20.1" customHeight="1">
      <c r="B8" s="150" t="s">
        <v>1312</v>
      </c>
      <c r="C8" s="520">
        <v>923</v>
      </c>
      <c r="D8" s="513">
        <v>931</v>
      </c>
      <c r="E8" s="489">
        <v>929</v>
      </c>
      <c r="F8" s="489">
        <v>958</v>
      </c>
      <c r="G8" s="489">
        <v>961</v>
      </c>
      <c r="H8" s="489">
        <v>976</v>
      </c>
      <c r="I8" s="489">
        <v>1010</v>
      </c>
      <c r="J8" s="489">
        <v>1056</v>
      </c>
      <c r="K8" s="489">
        <v>1075</v>
      </c>
      <c r="L8" s="489">
        <v>1121</v>
      </c>
      <c r="M8" s="489">
        <v>1152</v>
      </c>
      <c r="N8" s="577"/>
    </row>
    <row r="9" spans="2:14" ht="20.1" customHeight="1">
      <c r="B9" s="150" t="s">
        <v>1311</v>
      </c>
      <c r="C9" s="520">
        <v>1122</v>
      </c>
      <c r="D9" s="513">
        <v>1108</v>
      </c>
      <c r="E9" s="489">
        <v>1091</v>
      </c>
      <c r="F9" s="489">
        <v>1086</v>
      </c>
      <c r="G9" s="489">
        <v>1097</v>
      </c>
      <c r="H9" s="489">
        <v>1112</v>
      </c>
      <c r="I9" s="489">
        <v>1117</v>
      </c>
      <c r="J9" s="489">
        <v>1121</v>
      </c>
      <c r="K9" s="489">
        <v>1155</v>
      </c>
      <c r="L9" s="489">
        <v>1288</v>
      </c>
      <c r="M9" s="489">
        <v>1248</v>
      </c>
      <c r="N9" s="577"/>
    </row>
    <row r="10" spans="2:14" ht="20.1" customHeight="1">
      <c r="B10" s="150" t="s">
        <v>1310</v>
      </c>
      <c r="C10" s="855">
        <v>3017</v>
      </c>
      <c r="D10" s="513">
        <v>3161</v>
      </c>
      <c r="E10" s="489">
        <v>3355</v>
      </c>
      <c r="F10" s="489">
        <v>3221</v>
      </c>
      <c r="G10" s="489">
        <v>1640</v>
      </c>
      <c r="H10" s="489">
        <v>1655</v>
      </c>
      <c r="I10" s="489">
        <v>1632</v>
      </c>
      <c r="J10" s="489">
        <v>1441</v>
      </c>
      <c r="K10" s="489">
        <v>1517</v>
      </c>
      <c r="L10" s="489">
        <v>1406</v>
      </c>
      <c r="M10" s="489">
        <v>1430</v>
      </c>
      <c r="N10" s="577"/>
    </row>
    <row r="11" spans="2:14" ht="20.1" customHeight="1">
      <c r="B11" s="150" t="s">
        <v>1309</v>
      </c>
      <c r="C11" s="520" t="s">
        <v>199</v>
      </c>
      <c r="D11" s="489" t="s">
        <v>199</v>
      </c>
      <c r="E11" s="489" t="s">
        <v>199</v>
      </c>
      <c r="F11" s="489">
        <v>1465</v>
      </c>
      <c r="G11" s="489">
        <v>1455</v>
      </c>
      <c r="H11" s="489">
        <v>1521</v>
      </c>
      <c r="I11" s="489">
        <v>1518</v>
      </c>
      <c r="J11" s="489">
        <v>1510</v>
      </c>
      <c r="K11" s="489">
        <v>1512</v>
      </c>
      <c r="L11" s="489">
        <v>1533</v>
      </c>
      <c r="M11" s="489">
        <v>1603</v>
      </c>
      <c r="N11" s="577"/>
    </row>
    <row r="12" spans="2:14" ht="20.1" customHeight="1">
      <c r="B12" s="150" t="s">
        <v>1308</v>
      </c>
      <c r="C12" s="520" t="s">
        <v>199</v>
      </c>
      <c r="D12" s="489" t="s">
        <v>199</v>
      </c>
      <c r="E12" s="489" t="s">
        <v>199</v>
      </c>
      <c r="F12" s="489">
        <v>272</v>
      </c>
      <c r="G12" s="489">
        <v>279</v>
      </c>
      <c r="H12" s="489">
        <v>290</v>
      </c>
      <c r="I12" s="489">
        <v>299</v>
      </c>
      <c r="J12" s="489">
        <v>299</v>
      </c>
      <c r="K12" s="489">
        <v>303</v>
      </c>
      <c r="L12" s="489">
        <v>297</v>
      </c>
      <c r="M12" s="489">
        <v>286</v>
      </c>
      <c r="N12" s="577"/>
    </row>
    <row r="13" spans="2:14" ht="20.1" customHeight="1">
      <c r="B13" s="150" t="s">
        <v>1322</v>
      </c>
      <c r="C13" s="520" t="s">
        <v>199</v>
      </c>
      <c r="D13" s="489" t="s">
        <v>199</v>
      </c>
      <c r="E13" s="489" t="s">
        <v>199</v>
      </c>
      <c r="F13" s="489" t="s">
        <v>199</v>
      </c>
      <c r="G13" s="489" t="s">
        <v>199</v>
      </c>
      <c r="H13" s="489" t="s">
        <v>199</v>
      </c>
      <c r="I13" s="489" t="s">
        <v>199</v>
      </c>
      <c r="J13" s="489" t="s">
        <v>199</v>
      </c>
      <c r="K13" s="489" t="s">
        <v>199</v>
      </c>
      <c r="L13" s="489" t="s">
        <v>199</v>
      </c>
      <c r="M13" s="489">
        <v>51</v>
      </c>
      <c r="N13" s="577"/>
    </row>
    <row r="14" spans="2:14" ht="20.1" customHeight="1">
      <c r="B14" s="391" t="s">
        <v>1321</v>
      </c>
      <c r="C14" s="519">
        <v>731</v>
      </c>
      <c r="D14" s="611">
        <v>700</v>
      </c>
      <c r="E14" s="921">
        <v>615</v>
      </c>
      <c r="F14" s="486">
        <v>599</v>
      </c>
      <c r="G14" s="486">
        <v>544</v>
      </c>
      <c r="H14" s="486">
        <v>513</v>
      </c>
      <c r="I14" s="486">
        <v>495</v>
      </c>
      <c r="J14" s="486">
        <v>475</v>
      </c>
      <c r="K14" s="486">
        <v>435</v>
      </c>
      <c r="L14" s="486">
        <v>420</v>
      </c>
      <c r="M14" s="486">
        <v>412</v>
      </c>
      <c r="N14" s="577"/>
    </row>
    <row r="15" spans="2:14" ht="20.1" customHeight="1">
      <c r="B15" s="504" t="s">
        <v>1307</v>
      </c>
      <c r="C15" s="503">
        <v>9606</v>
      </c>
      <c r="D15" s="503">
        <v>9811</v>
      </c>
      <c r="E15" s="502">
        <v>10036</v>
      </c>
      <c r="F15" s="502">
        <v>12661</v>
      </c>
      <c r="G15" s="502">
        <v>11369</v>
      </c>
      <c r="H15" s="502">
        <v>11647</v>
      </c>
      <c r="I15" s="502">
        <v>11929</v>
      </c>
      <c r="J15" s="502">
        <v>11995</v>
      </c>
      <c r="K15" s="502">
        <v>12508</v>
      </c>
      <c r="L15" s="502">
        <v>12746</v>
      </c>
      <c r="M15" s="502">
        <v>13235</v>
      </c>
      <c r="N15" s="577"/>
    </row>
    <row r="16" spans="2:14" ht="20.1" customHeight="1">
      <c r="B16" s="351" t="s">
        <v>346</v>
      </c>
      <c r="C16" s="1331"/>
      <c r="D16" s="1330"/>
      <c r="E16" s="489"/>
      <c r="F16" s="489"/>
      <c r="G16" s="489" t="s">
        <v>269</v>
      </c>
      <c r="H16" s="489" t="s">
        <v>269</v>
      </c>
      <c r="I16" s="489" t="s">
        <v>269</v>
      </c>
      <c r="J16" s="489"/>
      <c r="K16" s="489"/>
      <c r="L16" s="489"/>
      <c r="M16" s="489"/>
      <c r="N16" s="577"/>
    </row>
    <row r="17" spans="2:14" ht="20.1" customHeight="1">
      <c r="B17" s="150" t="s">
        <v>1306</v>
      </c>
      <c r="C17" s="520">
        <v>585</v>
      </c>
      <c r="D17" s="513">
        <v>490</v>
      </c>
      <c r="E17" s="489">
        <v>470</v>
      </c>
      <c r="F17" s="489">
        <v>468</v>
      </c>
      <c r="G17" s="489">
        <v>470</v>
      </c>
      <c r="H17" s="489">
        <v>463</v>
      </c>
      <c r="I17" s="489">
        <v>471</v>
      </c>
      <c r="J17" s="489">
        <v>467</v>
      </c>
      <c r="K17" s="489">
        <v>466</v>
      </c>
      <c r="L17" s="489">
        <v>470</v>
      </c>
      <c r="M17" s="489">
        <v>482</v>
      </c>
      <c r="N17" s="577"/>
    </row>
    <row r="18" spans="2:14" ht="20.1" customHeight="1">
      <c r="B18" s="150" t="s">
        <v>1305</v>
      </c>
      <c r="C18" s="520">
        <v>1379</v>
      </c>
      <c r="D18" s="513">
        <v>1336</v>
      </c>
      <c r="E18" s="489">
        <v>1293</v>
      </c>
      <c r="F18" s="489">
        <v>1367</v>
      </c>
      <c r="G18" s="489">
        <v>1399</v>
      </c>
      <c r="H18" s="489">
        <v>1377</v>
      </c>
      <c r="I18" s="489">
        <v>1393</v>
      </c>
      <c r="J18" s="489">
        <v>1479</v>
      </c>
      <c r="K18" s="489">
        <v>1474</v>
      </c>
      <c r="L18" s="489">
        <v>1298</v>
      </c>
      <c r="M18" s="489">
        <v>1354</v>
      </c>
      <c r="N18" s="577"/>
    </row>
    <row r="19" spans="2:14" ht="20.1" customHeight="1">
      <c r="B19" s="150" t="s">
        <v>1304</v>
      </c>
      <c r="C19" s="520">
        <v>845</v>
      </c>
      <c r="D19" s="513">
        <v>841</v>
      </c>
      <c r="E19" s="489">
        <v>836</v>
      </c>
      <c r="F19" s="489">
        <v>839</v>
      </c>
      <c r="G19" s="489">
        <v>862</v>
      </c>
      <c r="H19" s="489">
        <v>768</v>
      </c>
      <c r="I19" s="489">
        <v>779</v>
      </c>
      <c r="J19" s="489">
        <v>726</v>
      </c>
      <c r="K19" s="489">
        <v>649</v>
      </c>
      <c r="L19" s="489">
        <v>519</v>
      </c>
      <c r="M19" s="489">
        <v>565</v>
      </c>
      <c r="N19" s="577"/>
    </row>
    <row r="20" spans="2:14" ht="20.1" customHeight="1">
      <c r="B20" s="150" t="s">
        <v>1303</v>
      </c>
      <c r="C20" s="520">
        <v>578</v>
      </c>
      <c r="D20" s="513">
        <v>588</v>
      </c>
      <c r="E20" s="489">
        <v>528</v>
      </c>
      <c r="F20" s="489">
        <v>562</v>
      </c>
      <c r="G20" s="489">
        <v>588</v>
      </c>
      <c r="H20" s="489">
        <v>562</v>
      </c>
      <c r="I20" s="489">
        <v>575</v>
      </c>
      <c r="J20" s="489">
        <v>587</v>
      </c>
      <c r="K20" s="489">
        <v>590</v>
      </c>
      <c r="L20" s="489">
        <v>587</v>
      </c>
      <c r="M20" s="489">
        <v>600</v>
      </c>
      <c r="N20" s="577"/>
    </row>
    <row r="21" spans="2:14" ht="20.1" customHeight="1">
      <c r="B21" s="391" t="s">
        <v>1302</v>
      </c>
      <c r="C21" s="519">
        <v>339</v>
      </c>
      <c r="D21" s="611">
        <v>346</v>
      </c>
      <c r="E21" s="486">
        <v>337</v>
      </c>
      <c r="F21" s="486">
        <v>334</v>
      </c>
      <c r="G21" s="486">
        <v>328</v>
      </c>
      <c r="H21" s="486">
        <v>330</v>
      </c>
      <c r="I21" s="486">
        <v>331</v>
      </c>
      <c r="J21" s="486">
        <v>303</v>
      </c>
      <c r="K21" s="486">
        <v>326</v>
      </c>
      <c r="L21" s="486">
        <v>325</v>
      </c>
      <c r="M21" s="486">
        <v>323</v>
      </c>
      <c r="N21" s="577"/>
    </row>
    <row r="22" spans="2:14" ht="20.1" customHeight="1">
      <c r="B22" s="504" t="s">
        <v>1168</v>
      </c>
      <c r="C22" s="503">
        <v>3726</v>
      </c>
      <c r="D22" s="503">
        <v>3601</v>
      </c>
      <c r="E22" s="502">
        <v>3464</v>
      </c>
      <c r="F22" s="502">
        <v>3570</v>
      </c>
      <c r="G22" s="502">
        <v>3647</v>
      </c>
      <c r="H22" s="502">
        <v>3500</v>
      </c>
      <c r="I22" s="502">
        <v>3549</v>
      </c>
      <c r="J22" s="502">
        <v>3562</v>
      </c>
      <c r="K22" s="502">
        <v>3505</v>
      </c>
      <c r="L22" s="502">
        <v>3199</v>
      </c>
      <c r="M22" s="502">
        <v>3324</v>
      </c>
      <c r="N22" s="577"/>
    </row>
    <row r="23" spans="2:14" ht="20.1" customHeight="1">
      <c r="B23" s="351" t="s">
        <v>760</v>
      </c>
      <c r="C23" s="1331"/>
      <c r="D23" s="1330"/>
      <c r="E23" s="489"/>
      <c r="F23" s="489"/>
      <c r="G23" s="489" t="s">
        <v>269</v>
      </c>
      <c r="H23" s="489" t="s">
        <v>269</v>
      </c>
      <c r="I23" s="489" t="s">
        <v>269</v>
      </c>
      <c r="J23" s="489"/>
      <c r="K23" s="489"/>
      <c r="L23" s="489"/>
      <c r="M23" s="489"/>
      <c r="N23" s="577"/>
    </row>
    <row r="24" spans="2:14" ht="20.1" customHeight="1">
      <c r="B24" s="391" t="s">
        <v>1300</v>
      </c>
      <c r="C24" s="519">
        <v>438</v>
      </c>
      <c r="D24" s="611">
        <v>415</v>
      </c>
      <c r="E24" s="921">
        <v>410</v>
      </c>
      <c r="F24" s="486">
        <v>418</v>
      </c>
      <c r="G24" s="486">
        <v>405</v>
      </c>
      <c r="H24" s="486">
        <v>426</v>
      </c>
      <c r="I24" s="486">
        <v>279</v>
      </c>
      <c r="J24" s="486">
        <v>259</v>
      </c>
      <c r="K24" s="486">
        <v>262</v>
      </c>
      <c r="L24" s="486">
        <v>279</v>
      </c>
      <c r="M24" s="486">
        <v>152</v>
      </c>
      <c r="N24" s="577"/>
    </row>
    <row r="25" spans="2:14" ht="20.1" customHeight="1">
      <c r="B25" s="504" t="s">
        <v>1298</v>
      </c>
      <c r="C25" s="503">
        <v>438</v>
      </c>
      <c r="D25" s="503">
        <v>415</v>
      </c>
      <c r="E25" s="502">
        <v>410</v>
      </c>
      <c r="F25" s="502">
        <v>418</v>
      </c>
      <c r="G25" s="502">
        <v>405</v>
      </c>
      <c r="H25" s="502">
        <v>426</v>
      </c>
      <c r="I25" s="502">
        <v>279</v>
      </c>
      <c r="J25" s="502">
        <v>259</v>
      </c>
      <c r="K25" s="502">
        <v>262</v>
      </c>
      <c r="L25" s="502">
        <v>279</v>
      </c>
      <c r="M25" s="502">
        <v>152</v>
      </c>
      <c r="N25" s="577"/>
    </row>
    <row r="26" spans="2:14" ht="20.1" customHeight="1">
      <c r="B26" s="1377" t="s">
        <v>716</v>
      </c>
      <c r="C26" s="1331"/>
      <c r="D26" s="1330"/>
      <c r="E26" s="1376"/>
      <c r="F26" s="1376"/>
      <c r="G26" s="1376" t="s">
        <v>269</v>
      </c>
      <c r="H26" s="1376" t="s">
        <v>269</v>
      </c>
      <c r="I26" s="1376" t="s">
        <v>269</v>
      </c>
      <c r="J26" s="1376" t="s">
        <v>1130</v>
      </c>
      <c r="K26" s="1376"/>
      <c r="L26" s="1376"/>
      <c r="M26" s="1376"/>
      <c r="N26" s="577"/>
    </row>
    <row r="27" spans="2:14" ht="20.1" customHeight="1">
      <c r="B27" s="504" t="s">
        <v>1297</v>
      </c>
      <c r="C27" s="503">
        <v>770</v>
      </c>
      <c r="D27" s="503">
        <v>637</v>
      </c>
      <c r="E27" s="502">
        <v>613</v>
      </c>
      <c r="F27" s="502">
        <v>594</v>
      </c>
      <c r="G27" s="502">
        <v>643</v>
      </c>
      <c r="H27" s="502">
        <v>648</v>
      </c>
      <c r="I27" s="502">
        <v>645</v>
      </c>
      <c r="J27" s="502">
        <v>681</v>
      </c>
      <c r="K27" s="502">
        <v>696</v>
      </c>
      <c r="L27" s="502">
        <v>687</v>
      </c>
      <c r="M27" s="502">
        <v>706</v>
      </c>
      <c r="N27" s="577"/>
    </row>
    <row r="28" spans="2:14" ht="20.1" customHeight="1">
      <c r="B28" s="351" t="s">
        <v>759</v>
      </c>
      <c r="C28" s="1331"/>
      <c r="D28" s="1330"/>
      <c r="E28" s="489"/>
      <c r="F28" s="489"/>
      <c r="G28" s="489" t="s">
        <v>269</v>
      </c>
      <c r="H28" s="489" t="s">
        <v>269</v>
      </c>
      <c r="I28" s="489" t="s">
        <v>269</v>
      </c>
      <c r="J28" s="489"/>
      <c r="K28" s="489"/>
      <c r="L28" s="489"/>
      <c r="M28" s="489"/>
      <c r="N28" s="577"/>
    </row>
    <row r="29" spans="2:14" ht="20.1" customHeight="1">
      <c r="B29" s="150" t="s">
        <v>1296</v>
      </c>
      <c r="C29" s="520">
        <v>716</v>
      </c>
      <c r="D29" s="513">
        <v>669</v>
      </c>
      <c r="E29" s="489">
        <v>618</v>
      </c>
      <c r="F29" s="489">
        <v>558</v>
      </c>
      <c r="G29" s="489">
        <v>494</v>
      </c>
      <c r="H29" s="489">
        <v>430</v>
      </c>
      <c r="I29" s="489">
        <v>355</v>
      </c>
      <c r="J29" s="489">
        <v>287</v>
      </c>
      <c r="K29" s="489">
        <v>230</v>
      </c>
      <c r="L29" s="489">
        <v>195</v>
      </c>
      <c r="M29" s="489">
        <v>136</v>
      </c>
      <c r="N29" s="577"/>
    </row>
    <row r="30" spans="2:14" ht="20.1" customHeight="1">
      <c r="B30" s="150" t="s">
        <v>1295</v>
      </c>
      <c r="C30" s="520">
        <v>90</v>
      </c>
      <c r="D30" s="513">
        <v>88</v>
      </c>
      <c r="E30" s="489">
        <v>86</v>
      </c>
      <c r="F30" s="489">
        <v>82</v>
      </c>
      <c r="G30" s="489">
        <v>82</v>
      </c>
      <c r="H30" s="489">
        <v>81</v>
      </c>
      <c r="I30" s="489">
        <v>83</v>
      </c>
      <c r="J30" s="489">
        <v>80</v>
      </c>
      <c r="K30" s="489">
        <v>60</v>
      </c>
      <c r="L30" s="489">
        <v>111</v>
      </c>
      <c r="M30" s="489">
        <v>80</v>
      </c>
      <c r="N30" s="577"/>
    </row>
    <row r="31" spans="2:14" ht="20.1" customHeight="1">
      <c r="B31" s="391" t="s">
        <v>1294</v>
      </c>
      <c r="C31" s="519">
        <v>205</v>
      </c>
      <c r="D31" s="611">
        <v>204</v>
      </c>
      <c r="E31" s="486">
        <v>207</v>
      </c>
      <c r="F31" s="486">
        <v>206</v>
      </c>
      <c r="G31" s="486">
        <v>203</v>
      </c>
      <c r="H31" s="486">
        <v>206</v>
      </c>
      <c r="I31" s="486">
        <v>152</v>
      </c>
      <c r="J31" s="486">
        <v>145</v>
      </c>
      <c r="K31" s="486">
        <v>150</v>
      </c>
      <c r="L31" s="486">
        <v>60</v>
      </c>
      <c r="M31" s="486">
        <v>63</v>
      </c>
      <c r="N31" s="577"/>
    </row>
    <row r="32" spans="2:14" ht="20.1" customHeight="1">
      <c r="B32" s="504" t="s">
        <v>1293</v>
      </c>
      <c r="C32" s="503">
        <v>1011</v>
      </c>
      <c r="D32" s="503">
        <v>961</v>
      </c>
      <c r="E32" s="502">
        <v>911</v>
      </c>
      <c r="F32" s="502">
        <v>846</v>
      </c>
      <c r="G32" s="502">
        <v>779</v>
      </c>
      <c r="H32" s="502">
        <v>717</v>
      </c>
      <c r="I32" s="502">
        <v>590</v>
      </c>
      <c r="J32" s="502">
        <v>512</v>
      </c>
      <c r="K32" s="502">
        <v>440</v>
      </c>
      <c r="L32" s="502">
        <v>366</v>
      </c>
      <c r="M32" s="502">
        <v>279</v>
      </c>
      <c r="N32" s="577"/>
    </row>
    <row r="33" spans="2:14" ht="20.1" customHeight="1">
      <c r="B33" s="509" t="s">
        <v>1292</v>
      </c>
      <c r="C33" s="1375">
        <v>15551</v>
      </c>
      <c r="D33" s="1374">
        <v>15425</v>
      </c>
      <c r="E33" s="1373">
        <v>15434</v>
      </c>
      <c r="F33" s="1373">
        <v>18089</v>
      </c>
      <c r="G33" s="1373">
        <v>16843</v>
      </c>
      <c r="H33" s="1373">
        <v>16938</v>
      </c>
      <c r="I33" s="1373">
        <v>16992</v>
      </c>
      <c r="J33" s="1373">
        <v>17009</v>
      </c>
      <c r="K33" s="1373">
        <v>17411</v>
      </c>
      <c r="L33" s="1373">
        <v>17277</v>
      </c>
      <c r="M33" s="1373">
        <v>17696</v>
      </c>
      <c r="N33" s="577"/>
    </row>
    <row r="34" spans="2:14" ht="20.1" customHeight="1">
      <c r="B34" s="1348" t="s">
        <v>1320</v>
      </c>
      <c r="C34" s="1372">
        <v>14820</v>
      </c>
      <c r="D34" s="1347">
        <v>14725</v>
      </c>
      <c r="E34" s="1346">
        <v>14819</v>
      </c>
      <c r="F34" s="1346">
        <v>17490</v>
      </c>
      <c r="G34" s="1371">
        <v>16299</v>
      </c>
      <c r="H34" s="1371">
        <v>16425</v>
      </c>
      <c r="I34" s="1371">
        <v>16497</v>
      </c>
      <c r="J34" s="1371">
        <v>16534</v>
      </c>
      <c r="K34" s="1371">
        <v>16976</v>
      </c>
      <c r="L34" s="1371">
        <v>16857</v>
      </c>
      <c r="M34" s="1371">
        <v>17284</v>
      </c>
      <c r="N34" s="577"/>
    </row>
    <row r="35" ht="20.1" customHeight="1">
      <c r="C35" s="577"/>
    </row>
    <row r="36" spans="2:13" ht="14.1" customHeight="1">
      <c r="B36" s="1396" t="s">
        <v>1319</v>
      </c>
      <c r="C36" s="1396"/>
      <c r="D36" s="1396"/>
      <c r="E36" s="1396"/>
      <c r="F36" s="1396"/>
      <c r="G36" s="1396"/>
      <c r="H36" s="1396"/>
      <c r="I36" s="1396"/>
      <c r="J36" s="1396"/>
      <c r="K36" s="1396"/>
      <c r="L36" s="1396"/>
      <c r="M36" s="1396"/>
    </row>
    <row r="37" spans="2:13" ht="14.1" customHeight="1">
      <c r="B37" s="1396" t="s">
        <v>1318</v>
      </c>
      <c r="C37" s="1396"/>
      <c r="D37" s="1396"/>
      <c r="E37" s="1396"/>
      <c r="F37" s="1396"/>
      <c r="G37" s="1396"/>
      <c r="H37" s="1396"/>
      <c r="I37" s="1396"/>
      <c r="J37" s="1396"/>
      <c r="K37" s="1396"/>
      <c r="L37" s="1396"/>
      <c r="M37" s="1396"/>
    </row>
  </sheetData>
  <mergeCells count="3">
    <mergeCell ref="B2:M2"/>
    <mergeCell ref="B36:M36"/>
    <mergeCell ref="B37:M37"/>
  </mergeCells>
  <printOptions/>
  <pageMargins left="0.7480314960629921" right="0.7480314960629921" top="0.984251968503937" bottom="0.984251968503937" header="0.5118110236220472" footer="0.5118110236220472"/>
  <pageSetup fitToHeight="1" fitToWidth="1" horizontalDpi="600" verticalDpi="600" orientation="landscape" paperSize="9" scale="62"/>
  <drawing r:id="rId1"/>
</worksheet>
</file>

<file path=xl/worksheets/sheet83.xml><?xml version="1.0" encoding="utf-8"?>
<worksheet xmlns="http://schemas.openxmlformats.org/spreadsheetml/2006/main" xmlns:r="http://schemas.openxmlformats.org/officeDocument/2006/relationships">
  <dimension ref="A1:A1"/>
  <sheetViews>
    <sheetView workbookViewId="0" topLeftCell="A1">
      <selection activeCell="A13" sqref="A13:XFD13"/>
    </sheetView>
  </sheetViews>
  <sheetFormatPr defaultColWidth="10.875" defaultRowHeight="15.75"/>
  <cols>
    <col min="1" max="16384" width="10.875" style="9" customWidth="1"/>
  </cols>
  <sheetData/>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theme="4"/>
    <pageSetUpPr fitToPage="1"/>
  </sheetPr>
  <dimension ref="B2:AK42"/>
  <sheetViews>
    <sheetView showGridLines="0" zoomScale="59" zoomScaleNormal="59" zoomScalePageLayoutView="40" workbookViewId="0" topLeftCell="A8">
      <selection activeCell="B2" sqref="B2:G2"/>
    </sheetView>
  </sheetViews>
  <sheetFormatPr defaultColWidth="10.875" defaultRowHeight="19.5" customHeight="1"/>
  <cols>
    <col min="1" max="1" width="5.50390625" style="9" customWidth="1"/>
    <col min="2" max="2" width="39.375" style="9" customWidth="1"/>
    <col min="3" max="25" width="10.50390625" style="9" customWidth="1"/>
    <col min="26" max="16384" width="10.875" style="9" customWidth="1"/>
  </cols>
  <sheetData>
    <row r="2" spans="2:25" ht="20.1" customHeight="1">
      <c r="B2" s="1392" t="str">
        <f>UPPER("Market environment and price realizations")</f>
        <v>MARKET ENVIRONMENT AND PRICE REALIZATIONS</v>
      </c>
      <c r="C2" s="1392"/>
      <c r="D2" s="1392"/>
      <c r="E2" s="1392"/>
      <c r="F2" s="1392"/>
      <c r="G2" s="1392"/>
      <c r="H2" s="10"/>
      <c r="I2" s="10"/>
      <c r="J2" s="10"/>
      <c r="K2" s="10"/>
      <c r="L2" s="10"/>
      <c r="M2" s="10"/>
      <c r="N2" s="10"/>
      <c r="O2" s="10"/>
      <c r="P2" s="10"/>
      <c r="Q2" s="10"/>
      <c r="R2" s="10"/>
      <c r="S2" s="10"/>
      <c r="T2" s="10"/>
      <c r="U2" s="10"/>
      <c r="V2" s="10"/>
      <c r="W2" s="10"/>
      <c r="X2" s="10"/>
      <c r="Y2" s="10"/>
    </row>
    <row r="4" spans="3:37" ht="20.1" customHeight="1">
      <c r="C4" s="116">
        <v>2013</v>
      </c>
      <c r="D4" s="1395" t="s">
        <v>188</v>
      </c>
      <c r="E4" s="1395"/>
      <c r="F4" s="1395"/>
      <c r="G4" s="1395"/>
      <c r="I4" s="298">
        <v>2012</v>
      </c>
      <c r="J4" s="1395" t="s">
        <v>188</v>
      </c>
      <c r="K4" s="1395"/>
      <c r="L4" s="1395"/>
      <c r="M4" s="1395"/>
      <c r="O4" s="116">
        <v>2011</v>
      </c>
      <c r="P4" s="1395" t="s">
        <v>188</v>
      </c>
      <c r="Q4" s="1395"/>
      <c r="R4" s="1395"/>
      <c r="S4" s="1395"/>
      <c r="U4" s="298">
        <v>2010</v>
      </c>
      <c r="V4" s="1395" t="s">
        <v>188</v>
      </c>
      <c r="W4" s="1395"/>
      <c r="X4" s="1395"/>
      <c r="Y4" s="1395"/>
      <c r="AA4" s="298">
        <v>2009</v>
      </c>
      <c r="AB4" s="1395" t="s">
        <v>188</v>
      </c>
      <c r="AC4" s="1395"/>
      <c r="AD4" s="1395"/>
      <c r="AE4" s="1395"/>
      <c r="AG4" s="298">
        <v>2008</v>
      </c>
      <c r="AH4" s="1395" t="s">
        <v>188</v>
      </c>
      <c r="AI4" s="1395"/>
      <c r="AJ4" s="1395"/>
      <c r="AK4" s="1395"/>
    </row>
    <row r="5" spans="2:37" ht="20.1" customHeight="1">
      <c r="B5" s="50"/>
      <c r="C5" s="50" t="s">
        <v>186</v>
      </c>
      <c r="D5" s="113" t="s">
        <v>185</v>
      </c>
      <c r="E5" s="113" t="s">
        <v>184</v>
      </c>
      <c r="F5" s="113" t="s">
        <v>183</v>
      </c>
      <c r="G5" s="113" t="s">
        <v>182</v>
      </c>
      <c r="I5" s="50" t="s">
        <v>186</v>
      </c>
      <c r="J5" s="113" t="s">
        <v>185</v>
      </c>
      <c r="K5" s="113" t="s">
        <v>184</v>
      </c>
      <c r="L5" s="113" t="s">
        <v>183</v>
      </c>
      <c r="M5" s="113" t="s">
        <v>182</v>
      </c>
      <c r="O5" s="50" t="s">
        <v>186</v>
      </c>
      <c r="P5" s="113" t="s">
        <v>185</v>
      </c>
      <c r="Q5" s="113" t="s">
        <v>184</v>
      </c>
      <c r="R5" s="113" t="s">
        <v>183</v>
      </c>
      <c r="S5" s="113" t="s">
        <v>182</v>
      </c>
      <c r="U5" s="50" t="s">
        <v>186</v>
      </c>
      <c r="V5" s="113" t="s">
        <v>185</v>
      </c>
      <c r="W5" s="113" t="s">
        <v>184</v>
      </c>
      <c r="X5" s="113" t="s">
        <v>183</v>
      </c>
      <c r="Y5" s="113" t="s">
        <v>182</v>
      </c>
      <c r="AA5" s="50" t="s">
        <v>186</v>
      </c>
      <c r="AB5" s="113" t="s">
        <v>312</v>
      </c>
      <c r="AC5" s="113" t="s">
        <v>311</v>
      </c>
      <c r="AD5" s="113" t="s">
        <v>310</v>
      </c>
      <c r="AE5" s="113" t="s">
        <v>309</v>
      </c>
      <c r="AG5" s="50" t="s">
        <v>186</v>
      </c>
      <c r="AH5" s="113" t="s">
        <v>312</v>
      </c>
      <c r="AI5" s="113" t="s">
        <v>311</v>
      </c>
      <c r="AJ5" s="113" t="s">
        <v>310</v>
      </c>
      <c r="AK5" s="113" t="s">
        <v>309</v>
      </c>
    </row>
    <row r="6" spans="2:37" ht="20.1" customHeight="1">
      <c r="B6" s="351" t="s">
        <v>1</v>
      </c>
      <c r="C6" s="408"/>
      <c r="D6" s="407"/>
      <c r="E6" s="407"/>
      <c r="F6" s="407"/>
      <c r="G6" s="406"/>
      <c r="I6" s="350"/>
      <c r="J6" s="349"/>
      <c r="K6" s="349"/>
      <c r="L6" s="349"/>
      <c r="M6" s="348"/>
      <c r="O6" s="350"/>
      <c r="P6" s="349"/>
      <c r="Q6" s="349"/>
      <c r="R6" s="349"/>
      <c r="S6" s="348"/>
      <c r="U6" s="350"/>
      <c r="V6" s="349"/>
      <c r="W6" s="349"/>
      <c r="X6" s="349"/>
      <c r="Y6" s="348"/>
      <c r="AA6" s="350"/>
      <c r="AB6" s="349"/>
      <c r="AC6" s="349"/>
      <c r="AD6" s="349"/>
      <c r="AE6" s="348"/>
      <c r="AG6" s="350"/>
      <c r="AH6" s="150"/>
      <c r="AI6" s="349"/>
      <c r="AJ6" s="349"/>
      <c r="AK6" s="348"/>
    </row>
    <row r="7" spans="2:37" ht="20.1" customHeight="1">
      <c r="B7" s="150" t="s">
        <v>274</v>
      </c>
      <c r="C7" s="405" t="s">
        <v>306</v>
      </c>
      <c r="D7" s="405">
        <v>1.32</v>
      </c>
      <c r="E7" s="405">
        <v>1.31</v>
      </c>
      <c r="F7" s="405">
        <v>1.32</v>
      </c>
      <c r="G7" s="404">
        <v>1.36</v>
      </c>
      <c r="H7" s="9" t="s">
        <v>269</v>
      </c>
      <c r="I7" s="403" t="s">
        <v>308</v>
      </c>
      <c r="J7" s="402">
        <v>1.31</v>
      </c>
      <c r="K7" s="402">
        <v>1.28</v>
      </c>
      <c r="L7" s="402">
        <v>1.25</v>
      </c>
      <c r="M7" s="401">
        <v>1.3</v>
      </c>
      <c r="N7" s="9" t="s">
        <v>269</v>
      </c>
      <c r="O7" s="399" t="s">
        <v>307</v>
      </c>
      <c r="P7" s="398">
        <v>1.37</v>
      </c>
      <c r="Q7" s="398">
        <v>1.44</v>
      </c>
      <c r="R7" s="398">
        <v>1.41</v>
      </c>
      <c r="S7" s="400">
        <v>1.35</v>
      </c>
      <c r="U7" s="399" t="s">
        <v>306</v>
      </c>
      <c r="V7" s="398">
        <v>1.38</v>
      </c>
      <c r="W7" s="398">
        <v>1.27</v>
      </c>
      <c r="X7" s="398">
        <v>1.29</v>
      </c>
      <c r="Y7" s="397">
        <v>1.36</v>
      </c>
      <c r="AA7" s="399" t="s">
        <v>305</v>
      </c>
      <c r="AB7" s="398">
        <v>1.3</v>
      </c>
      <c r="AC7" s="398">
        <v>1.36</v>
      </c>
      <c r="AD7" s="398">
        <v>1.43</v>
      </c>
      <c r="AE7" s="397">
        <v>1.48</v>
      </c>
      <c r="AG7" s="396">
        <v>1.47</v>
      </c>
      <c r="AH7" s="347">
        <v>1.5</v>
      </c>
      <c r="AI7" s="156">
        <v>1.56</v>
      </c>
      <c r="AJ7" s="156">
        <v>1.51</v>
      </c>
      <c r="AK7" s="347">
        <v>1.32</v>
      </c>
    </row>
    <row r="8" spans="2:37" ht="20.1" customHeight="1">
      <c r="B8" s="150" t="s">
        <v>273</v>
      </c>
      <c r="C8" s="369" t="s">
        <v>304</v>
      </c>
      <c r="D8" s="369">
        <v>112.6</v>
      </c>
      <c r="E8" s="369">
        <v>102.4</v>
      </c>
      <c r="F8" s="369">
        <v>110.3</v>
      </c>
      <c r="G8" s="368">
        <v>109.2</v>
      </c>
      <c r="H8" s="9" t="s">
        <v>269</v>
      </c>
      <c r="I8" s="367" t="s">
        <v>303</v>
      </c>
      <c r="J8" s="366">
        <v>118.6</v>
      </c>
      <c r="K8" s="366">
        <v>108.3</v>
      </c>
      <c r="L8" s="366">
        <v>109.5</v>
      </c>
      <c r="M8" s="365">
        <v>110.1</v>
      </c>
      <c r="N8" s="9" t="s">
        <v>269</v>
      </c>
      <c r="O8" s="148" t="s">
        <v>302</v>
      </c>
      <c r="P8" s="147">
        <v>105.4</v>
      </c>
      <c r="Q8" s="147">
        <v>117</v>
      </c>
      <c r="R8" s="147">
        <v>113.4</v>
      </c>
      <c r="S8" s="364">
        <v>109.3</v>
      </c>
      <c r="T8" s="344"/>
      <c r="U8" s="148" t="s">
        <v>301</v>
      </c>
      <c r="V8" s="147">
        <v>76.4</v>
      </c>
      <c r="W8" s="147">
        <v>78.2</v>
      </c>
      <c r="X8" s="147">
        <v>76.9</v>
      </c>
      <c r="Y8" s="363">
        <v>86.5</v>
      </c>
      <c r="Z8" s="344"/>
      <c r="AA8" s="148" t="s">
        <v>300</v>
      </c>
      <c r="AB8" s="147">
        <v>44.5</v>
      </c>
      <c r="AC8" s="147">
        <v>59.1</v>
      </c>
      <c r="AD8" s="147">
        <v>68.1</v>
      </c>
      <c r="AE8" s="363">
        <v>74.5</v>
      </c>
      <c r="AG8" s="152">
        <v>97.3</v>
      </c>
      <c r="AH8" s="151">
        <v>96.7</v>
      </c>
      <c r="AI8" s="151">
        <v>121.2</v>
      </c>
      <c r="AJ8" s="152">
        <v>115.1</v>
      </c>
      <c r="AK8" s="343">
        <v>55.5</v>
      </c>
    </row>
    <row r="9" spans="2:37" ht="20.1" customHeight="1">
      <c r="B9" s="150" t="s">
        <v>299</v>
      </c>
      <c r="C9" s="369" t="s">
        <v>298</v>
      </c>
      <c r="D9" s="369">
        <v>23.4</v>
      </c>
      <c r="E9" s="369">
        <v>18.4</v>
      </c>
      <c r="F9" s="369">
        <v>10.6</v>
      </c>
      <c r="G9" s="368">
        <v>10.1</v>
      </c>
      <c r="H9" s="9" t="s">
        <v>269</v>
      </c>
      <c r="I9" s="367" t="s">
        <v>297</v>
      </c>
      <c r="J9" s="366">
        <v>20.9</v>
      </c>
      <c r="K9" s="366">
        <v>38.2</v>
      </c>
      <c r="L9" s="366">
        <v>51</v>
      </c>
      <c r="M9" s="365">
        <v>33.9</v>
      </c>
      <c r="N9" s="9" t="s">
        <v>269</v>
      </c>
      <c r="O9" s="148" t="s">
        <v>296</v>
      </c>
      <c r="P9" s="147">
        <v>24.6</v>
      </c>
      <c r="Q9" s="147">
        <v>16.3</v>
      </c>
      <c r="R9" s="147">
        <v>13.4</v>
      </c>
      <c r="S9" s="364">
        <v>15.1</v>
      </c>
      <c r="T9" s="344"/>
      <c r="U9" s="148" t="s">
        <v>295</v>
      </c>
      <c r="V9" s="147">
        <v>29.5</v>
      </c>
      <c r="W9" s="147">
        <v>31.2</v>
      </c>
      <c r="X9" s="147">
        <v>16.4</v>
      </c>
      <c r="Y9" s="363">
        <v>32.3</v>
      </c>
      <c r="Z9" s="344"/>
      <c r="AA9" s="148" t="s">
        <v>294</v>
      </c>
      <c r="AB9" s="147">
        <v>30.5</v>
      </c>
      <c r="AC9" s="147">
        <v>17.1</v>
      </c>
      <c r="AD9" s="147">
        <v>12</v>
      </c>
      <c r="AE9" s="363">
        <v>11.7</v>
      </c>
      <c r="AG9" s="152">
        <v>51.1</v>
      </c>
      <c r="AH9" s="151">
        <v>37.1</v>
      </c>
      <c r="AI9" s="151">
        <v>69.3</v>
      </c>
      <c r="AJ9" s="152">
        <v>57.1</v>
      </c>
      <c r="AK9" s="343">
        <v>40.9</v>
      </c>
    </row>
    <row r="10" spans="2:37" ht="20.1" customHeight="1">
      <c r="B10" s="150" t="s">
        <v>293</v>
      </c>
      <c r="C10" s="369" t="s">
        <v>289</v>
      </c>
      <c r="D10" s="369">
        <v>3.2</v>
      </c>
      <c r="E10" s="369">
        <v>2.5</v>
      </c>
      <c r="F10" s="369">
        <v>1.4</v>
      </c>
      <c r="G10" s="368">
        <v>1.4</v>
      </c>
      <c r="I10" s="367" t="s">
        <v>292</v>
      </c>
      <c r="J10" s="366">
        <v>2.8</v>
      </c>
      <c r="K10" s="366">
        <v>5.2</v>
      </c>
      <c r="L10" s="366">
        <v>6.9</v>
      </c>
      <c r="M10" s="365">
        <v>4.6</v>
      </c>
      <c r="N10" s="9" t="s">
        <v>269</v>
      </c>
      <c r="O10" s="148" t="s">
        <v>291</v>
      </c>
      <c r="P10" s="147">
        <v>3.3</v>
      </c>
      <c r="Q10" s="147">
        <v>2.2</v>
      </c>
      <c r="R10" s="147">
        <v>1.8</v>
      </c>
      <c r="S10" s="364">
        <v>2</v>
      </c>
      <c r="T10" s="344"/>
      <c r="U10" s="148" t="s">
        <v>290</v>
      </c>
      <c r="V10" s="147">
        <v>4</v>
      </c>
      <c r="W10" s="147">
        <v>4.2</v>
      </c>
      <c r="X10" s="147">
        <v>2.2</v>
      </c>
      <c r="Y10" s="363">
        <v>4.4</v>
      </c>
      <c r="Z10" s="344"/>
      <c r="AA10" s="148" t="s">
        <v>289</v>
      </c>
      <c r="AB10" s="147">
        <v>4.1</v>
      </c>
      <c r="AC10" s="147">
        <v>2.3</v>
      </c>
      <c r="AD10" s="147">
        <v>1.6</v>
      </c>
      <c r="AE10" s="363">
        <v>1.6</v>
      </c>
      <c r="AG10" s="152">
        <v>6.9</v>
      </c>
      <c r="AH10" s="151">
        <v>5</v>
      </c>
      <c r="AI10" s="151">
        <v>9.3</v>
      </c>
      <c r="AJ10" s="152">
        <v>7.7</v>
      </c>
      <c r="AK10" s="343">
        <v>5.5</v>
      </c>
    </row>
    <row r="11" spans="2:37" ht="20.1" customHeight="1">
      <c r="B11" s="150" t="s">
        <v>272</v>
      </c>
      <c r="C11" s="395" t="s">
        <v>199</v>
      </c>
      <c r="D11" s="394" t="s">
        <v>199</v>
      </c>
      <c r="E11" s="394" t="s">
        <v>199</v>
      </c>
      <c r="F11" s="394" t="s">
        <v>199</v>
      </c>
      <c r="G11" s="393" t="s">
        <v>199</v>
      </c>
      <c r="H11" s="86"/>
      <c r="I11" s="367" t="s">
        <v>199</v>
      </c>
      <c r="J11" s="366" t="s">
        <v>199</v>
      </c>
      <c r="K11" s="366" t="s">
        <v>199</v>
      </c>
      <c r="L11" s="366" t="s">
        <v>199</v>
      </c>
      <c r="M11" s="392" t="s">
        <v>199</v>
      </c>
      <c r="N11" s="9" t="s">
        <v>269</v>
      </c>
      <c r="O11" s="148" t="s">
        <v>199</v>
      </c>
      <c r="P11" s="147" t="s">
        <v>199</v>
      </c>
      <c r="Q11" s="147" t="s">
        <v>199</v>
      </c>
      <c r="R11" s="147" t="s">
        <v>199</v>
      </c>
      <c r="S11" s="364" t="s">
        <v>199</v>
      </c>
      <c r="T11" s="344"/>
      <c r="U11" s="148" t="s">
        <v>199</v>
      </c>
      <c r="V11" s="147" t="s">
        <v>199</v>
      </c>
      <c r="W11" s="147" t="s">
        <v>199</v>
      </c>
      <c r="X11" s="147" t="s">
        <v>199</v>
      </c>
      <c r="Y11" s="363" t="s">
        <v>199</v>
      </c>
      <c r="Z11" s="344"/>
      <c r="AA11" s="148" t="s">
        <v>288</v>
      </c>
      <c r="AB11" s="147">
        <v>34.7</v>
      </c>
      <c r="AC11" s="147">
        <v>12.4</v>
      </c>
      <c r="AD11" s="147">
        <v>6.6</v>
      </c>
      <c r="AE11" s="363">
        <v>5.7</v>
      </c>
      <c r="AG11" s="152">
        <v>37.8</v>
      </c>
      <c r="AH11" s="151">
        <v>24.6</v>
      </c>
      <c r="AI11" s="151">
        <v>40.2</v>
      </c>
      <c r="AJ11" s="152">
        <v>45</v>
      </c>
      <c r="AK11" s="343">
        <v>41.4</v>
      </c>
    </row>
    <row r="12" spans="2:37" ht="20.1" customHeight="1">
      <c r="B12" s="391" t="s">
        <v>271</v>
      </c>
      <c r="C12" s="390" t="s">
        <v>199</v>
      </c>
      <c r="D12" s="389" t="s">
        <v>199</v>
      </c>
      <c r="E12" s="389" t="s">
        <v>199</v>
      </c>
      <c r="F12" s="389" t="s">
        <v>199</v>
      </c>
      <c r="G12" s="388" t="s">
        <v>199</v>
      </c>
      <c r="H12" s="9" t="s">
        <v>269</v>
      </c>
      <c r="I12" s="387" t="s">
        <v>199</v>
      </c>
      <c r="J12" s="386" t="s">
        <v>199</v>
      </c>
      <c r="K12" s="386" t="s">
        <v>199</v>
      </c>
      <c r="L12" s="386" t="s">
        <v>199</v>
      </c>
      <c r="M12" s="385" t="s">
        <v>199</v>
      </c>
      <c r="N12" s="9" t="s">
        <v>269</v>
      </c>
      <c r="O12" s="383" t="s">
        <v>199</v>
      </c>
      <c r="P12" s="382" t="s">
        <v>199</v>
      </c>
      <c r="Q12" s="382" t="s">
        <v>199</v>
      </c>
      <c r="R12" s="382" t="s">
        <v>199</v>
      </c>
      <c r="S12" s="384" t="s">
        <v>199</v>
      </c>
      <c r="T12" s="344"/>
      <c r="U12" s="383" t="s">
        <v>199</v>
      </c>
      <c r="V12" s="382" t="s">
        <v>199</v>
      </c>
      <c r="W12" s="382" t="s">
        <v>199</v>
      </c>
      <c r="X12" s="382" t="s">
        <v>199</v>
      </c>
      <c r="Y12" s="381" t="s">
        <v>199</v>
      </c>
      <c r="Z12" s="344"/>
      <c r="AA12" s="383" t="s">
        <v>287</v>
      </c>
      <c r="AB12" s="382">
        <v>4.7</v>
      </c>
      <c r="AC12" s="382">
        <v>1.7</v>
      </c>
      <c r="AD12" s="382">
        <v>0.9</v>
      </c>
      <c r="AE12" s="381">
        <v>0.8</v>
      </c>
      <c r="AG12" s="379">
        <v>5.1</v>
      </c>
      <c r="AH12" s="380">
        <v>3.3</v>
      </c>
      <c r="AI12" s="380">
        <v>5.5</v>
      </c>
      <c r="AJ12" s="379">
        <v>6.1</v>
      </c>
      <c r="AK12" s="378">
        <v>5.6</v>
      </c>
    </row>
    <row r="13" spans="2:37" ht="20.1" customHeight="1">
      <c r="B13" s="346" t="s">
        <v>270</v>
      </c>
      <c r="C13" s="377"/>
      <c r="D13" s="376"/>
      <c r="E13" s="376"/>
      <c r="F13" s="376"/>
      <c r="G13" s="375"/>
      <c r="H13" s="9" t="s">
        <v>269</v>
      </c>
      <c r="I13" s="374"/>
      <c r="J13" s="373"/>
      <c r="K13" s="373"/>
      <c r="L13" s="373"/>
      <c r="M13" s="372"/>
      <c r="N13" s="9" t="s">
        <v>269</v>
      </c>
      <c r="O13" s="371" t="s">
        <v>269</v>
      </c>
      <c r="P13" s="371" t="s">
        <v>269</v>
      </c>
      <c r="Q13" s="371" t="s">
        <v>269</v>
      </c>
      <c r="R13" s="371" t="s">
        <v>269</v>
      </c>
      <c r="S13" s="371" t="s">
        <v>269</v>
      </c>
      <c r="T13" s="344"/>
      <c r="U13" s="371" t="s">
        <v>269</v>
      </c>
      <c r="V13" s="371" t="s">
        <v>269</v>
      </c>
      <c r="W13" s="371" t="s">
        <v>269</v>
      </c>
      <c r="X13" s="371" t="s">
        <v>269</v>
      </c>
      <c r="Y13" s="371" t="s">
        <v>269</v>
      </c>
      <c r="Z13" s="344"/>
      <c r="AA13" s="371" t="s">
        <v>269</v>
      </c>
      <c r="AB13" s="371" t="s">
        <v>269</v>
      </c>
      <c r="AC13" s="371" t="s">
        <v>269</v>
      </c>
      <c r="AD13" s="371" t="s">
        <v>269</v>
      </c>
      <c r="AE13" s="371" t="s">
        <v>269</v>
      </c>
      <c r="AG13" s="345" t="s">
        <v>269</v>
      </c>
      <c r="AH13" s="345" t="s">
        <v>269</v>
      </c>
      <c r="AI13" s="345" t="s">
        <v>269</v>
      </c>
      <c r="AJ13" s="345" t="s">
        <v>269</v>
      </c>
      <c r="AK13" s="345" t="s">
        <v>269</v>
      </c>
    </row>
    <row r="14" spans="2:37" ht="20.1" customHeight="1">
      <c r="B14" s="150" t="s">
        <v>276</v>
      </c>
      <c r="C14" s="370" t="s">
        <v>286</v>
      </c>
      <c r="D14" s="369">
        <v>106.7</v>
      </c>
      <c r="E14" s="369">
        <v>96.6</v>
      </c>
      <c r="F14" s="369">
        <v>107.2</v>
      </c>
      <c r="G14" s="368">
        <v>102.5</v>
      </c>
      <c r="H14" s="9" t="s">
        <v>269</v>
      </c>
      <c r="I14" s="367" t="s">
        <v>285</v>
      </c>
      <c r="J14" s="366">
        <v>115.2</v>
      </c>
      <c r="K14" s="366">
        <v>101.6</v>
      </c>
      <c r="L14" s="366">
        <v>107.6</v>
      </c>
      <c r="M14" s="365">
        <v>106.4</v>
      </c>
      <c r="N14" s="9" t="s">
        <v>269</v>
      </c>
      <c r="O14" s="148" t="s">
        <v>284</v>
      </c>
      <c r="P14" s="147">
        <v>99.5</v>
      </c>
      <c r="Q14" s="147">
        <v>110.6</v>
      </c>
      <c r="R14" s="147">
        <v>106.8</v>
      </c>
      <c r="S14" s="364">
        <v>104.3</v>
      </c>
      <c r="T14" s="344"/>
      <c r="U14" s="148" t="s">
        <v>283</v>
      </c>
      <c r="V14" s="147">
        <v>74.2</v>
      </c>
      <c r="W14" s="147">
        <v>74.8</v>
      </c>
      <c r="X14" s="147">
        <v>72.8</v>
      </c>
      <c r="Y14" s="363">
        <v>83.7</v>
      </c>
      <c r="Z14" s="344"/>
      <c r="AA14" s="148" t="s">
        <v>282</v>
      </c>
      <c r="AB14" s="147">
        <v>41.5</v>
      </c>
      <c r="AC14" s="147">
        <v>54.8</v>
      </c>
      <c r="AD14" s="147">
        <v>65.1</v>
      </c>
      <c r="AE14" s="363">
        <v>70.6</v>
      </c>
      <c r="AG14" s="152">
        <v>91.1</v>
      </c>
      <c r="AH14" s="151">
        <v>90.7</v>
      </c>
      <c r="AI14" s="151">
        <v>114.9</v>
      </c>
      <c r="AJ14" s="152">
        <v>107.8</v>
      </c>
      <c r="AK14" s="343">
        <v>49.4</v>
      </c>
    </row>
    <row r="15" spans="2:37" ht="20.1" customHeight="1">
      <c r="B15" s="362" t="s">
        <v>267</v>
      </c>
      <c r="C15" s="361" t="s">
        <v>281</v>
      </c>
      <c r="D15" s="360">
        <v>7.31</v>
      </c>
      <c r="E15" s="360">
        <v>6.62</v>
      </c>
      <c r="F15" s="360">
        <v>7.18</v>
      </c>
      <c r="G15" s="359">
        <v>7.36</v>
      </c>
      <c r="H15" s="342" t="s">
        <v>269</v>
      </c>
      <c r="I15" s="358" t="s">
        <v>280</v>
      </c>
      <c r="J15" s="357">
        <v>7.16</v>
      </c>
      <c r="K15" s="357">
        <v>7.1</v>
      </c>
      <c r="L15" s="357">
        <v>6</v>
      </c>
      <c r="M15" s="356">
        <v>6.94</v>
      </c>
      <c r="N15" s="342" t="s">
        <v>269</v>
      </c>
      <c r="O15" s="354" t="s">
        <v>279</v>
      </c>
      <c r="P15" s="353">
        <v>6.19</v>
      </c>
      <c r="Q15" s="353">
        <v>6.6</v>
      </c>
      <c r="R15" s="353">
        <v>6.56</v>
      </c>
      <c r="S15" s="355">
        <v>6.79</v>
      </c>
      <c r="T15" s="342"/>
      <c r="U15" s="354" t="s">
        <v>278</v>
      </c>
      <c r="V15" s="353">
        <v>5.06</v>
      </c>
      <c r="W15" s="353">
        <v>4.82</v>
      </c>
      <c r="X15" s="353">
        <v>5.13</v>
      </c>
      <c r="Y15" s="352">
        <v>5.62</v>
      </c>
      <c r="Z15" s="342"/>
      <c r="AA15" s="354" t="s">
        <v>277</v>
      </c>
      <c r="AB15" s="353">
        <v>6</v>
      </c>
      <c r="AC15" s="353">
        <v>4.7</v>
      </c>
      <c r="AD15" s="353">
        <v>4.9</v>
      </c>
      <c r="AE15" s="352">
        <v>5.1</v>
      </c>
      <c r="AG15" s="341">
        <v>7.38</v>
      </c>
      <c r="AH15" s="340">
        <v>6.67</v>
      </c>
      <c r="AI15" s="340">
        <v>7.29</v>
      </c>
      <c r="AJ15" s="341">
        <v>8.05</v>
      </c>
      <c r="AK15" s="339">
        <v>7.57</v>
      </c>
    </row>
    <row r="17" spans="3:19" ht="20.1" customHeight="1">
      <c r="C17" s="298">
        <v>2007</v>
      </c>
      <c r="D17" s="1395" t="s">
        <v>188</v>
      </c>
      <c r="E17" s="1395"/>
      <c r="F17" s="1395"/>
      <c r="G17" s="1395"/>
      <c r="I17" s="298">
        <v>2006</v>
      </c>
      <c r="J17" s="1395" t="s">
        <v>188</v>
      </c>
      <c r="K17" s="1395"/>
      <c r="L17" s="1395"/>
      <c r="M17" s="1395"/>
      <c r="O17" s="298">
        <v>2005</v>
      </c>
      <c r="P17" s="1395" t="s">
        <v>188</v>
      </c>
      <c r="Q17" s="1395"/>
      <c r="R17" s="1395"/>
      <c r="S17" s="1395"/>
    </row>
    <row r="18" spans="2:19" ht="20.1" customHeight="1">
      <c r="B18" s="50"/>
      <c r="C18" s="50" t="s">
        <v>186</v>
      </c>
      <c r="D18" s="113" t="s">
        <v>185</v>
      </c>
      <c r="E18" s="113" t="s">
        <v>184</v>
      </c>
      <c r="F18" s="113" t="s">
        <v>183</v>
      </c>
      <c r="G18" s="113" t="s">
        <v>182</v>
      </c>
      <c r="I18" s="50" t="s">
        <v>186</v>
      </c>
      <c r="J18" s="113" t="s">
        <v>185</v>
      </c>
      <c r="K18" s="113" t="s">
        <v>184</v>
      </c>
      <c r="L18" s="113" t="s">
        <v>183</v>
      </c>
      <c r="M18" s="113" t="s">
        <v>182</v>
      </c>
      <c r="O18" s="50" t="s">
        <v>186</v>
      </c>
      <c r="P18" s="113" t="s">
        <v>185</v>
      </c>
      <c r="Q18" s="113" t="s">
        <v>184</v>
      </c>
      <c r="R18" s="113" t="s">
        <v>183</v>
      </c>
      <c r="S18" s="113" t="s">
        <v>182</v>
      </c>
    </row>
    <row r="19" spans="2:19" ht="20.1" customHeight="1">
      <c r="B19" s="351" t="s">
        <v>1</v>
      </c>
      <c r="C19" s="350"/>
      <c r="D19" s="349"/>
      <c r="E19" s="349"/>
      <c r="F19" s="349"/>
      <c r="G19" s="348"/>
      <c r="I19" s="350"/>
      <c r="J19" s="349"/>
      <c r="K19" s="349"/>
      <c r="L19" s="349"/>
      <c r="M19" s="348"/>
      <c r="O19" s="350"/>
      <c r="P19" s="349"/>
      <c r="Q19" s="349"/>
      <c r="R19" s="349"/>
      <c r="S19" s="348"/>
    </row>
    <row r="20" spans="2:19" ht="20.1" customHeight="1">
      <c r="B20" s="150" t="s">
        <v>274</v>
      </c>
      <c r="C20" s="156">
        <v>1.37</v>
      </c>
      <c r="D20" s="156">
        <v>1.31</v>
      </c>
      <c r="E20" s="156">
        <v>1.35</v>
      </c>
      <c r="F20" s="156">
        <v>1.37</v>
      </c>
      <c r="G20" s="347">
        <v>1.45</v>
      </c>
      <c r="I20" s="156">
        <v>1.26</v>
      </c>
      <c r="J20" s="155">
        <v>1.2</v>
      </c>
      <c r="K20" s="156">
        <v>1.26</v>
      </c>
      <c r="L20" s="155">
        <v>1.27</v>
      </c>
      <c r="M20" s="347">
        <v>1.29</v>
      </c>
      <c r="O20" s="156">
        <v>1.24</v>
      </c>
      <c r="P20" s="155">
        <v>1.31</v>
      </c>
      <c r="Q20" s="155">
        <v>1.26</v>
      </c>
      <c r="R20" s="155">
        <v>1.22</v>
      </c>
      <c r="S20" s="347">
        <v>1.19</v>
      </c>
    </row>
    <row r="21" spans="2:19" ht="20.1" customHeight="1">
      <c r="B21" s="150" t="s">
        <v>273</v>
      </c>
      <c r="C21" s="152">
        <v>72.4</v>
      </c>
      <c r="D21" s="152">
        <v>57.8</v>
      </c>
      <c r="E21" s="152">
        <v>68.8</v>
      </c>
      <c r="F21" s="152">
        <v>74.7</v>
      </c>
      <c r="G21" s="343">
        <v>88.5</v>
      </c>
      <c r="H21" s="344"/>
      <c r="I21" s="152">
        <v>65.1</v>
      </c>
      <c r="J21" s="151">
        <v>61.8</v>
      </c>
      <c r="K21" s="152">
        <v>69.6</v>
      </c>
      <c r="L21" s="151">
        <v>69.5</v>
      </c>
      <c r="M21" s="343">
        <v>59.6</v>
      </c>
      <c r="N21" s="344"/>
      <c r="O21" s="152">
        <v>54.5</v>
      </c>
      <c r="P21" s="151">
        <v>47.6</v>
      </c>
      <c r="Q21" s="151">
        <v>51.6</v>
      </c>
      <c r="R21" s="151">
        <v>61.5</v>
      </c>
      <c r="S21" s="343">
        <v>56.9</v>
      </c>
    </row>
    <row r="22" spans="2:19" ht="20.1" customHeight="1">
      <c r="B22" s="150" t="s">
        <v>272</v>
      </c>
      <c r="C22" s="152">
        <v>32.5</v>
      </c>
      <c r="D22" s="152">
        <v>33</v>
      </c>
      <c r="E22" s="152">
        <v>42.8</v>
      </c>
      <c r="F22" s="152">
        <v>23.9</v>
      </c>
      <c r="G22" s="343">
        <v>30.1</v>
      </c>
      <c r="H22" s="344"/>
      <c r="I22" s="152">
        <v>28.9</v>
      </c>
      <c r="J22" s="151">
        <v>25.8</v>
      </c>
      <c r="K22" s="152">
        <v>38.3</v>
      </c>
      <c r="L22" s="151">
        <v>28.7</v>
      </c>
      <c r="M22" s="343">
        <v>22.8</v>
      </c>
      <c r="N22" s="344"/>
      <c r="O22" s="152">
        <v>41.6</v>
      </c>
      <c r="P22" s="151">
        <v>31.7</v>
      </c>
      <c r="Q22" s="151">
        <v>45</v>
      </c>
      <c r="R22" s="151">
        <v>44.3</v>
      </c>
      <c r="S22" s="343">
        <v>45.5</v>
      </c>
    </row>
    <row r="23" spans="2:19" ht="20.1" customHeight="1">
      <c r="B23" s="150" t="s">
        <v>271</v>
      </c>
      <c r="C23" s="152">
        <v>4.4</v>
      </c>
      <c r="D23" s="152">
        <v>4.5</v>
      </c>
      <c r="E23" s="152">
        <v>5.8</v>
      </c>
      <c r="F23" s="152">
        <v>3.3</v>
      </c>
      <c r="G23" s="343">
        <v>4.1</v>
      </c>
      <c r="H23" s="344"/>
      <c r="I23" s="152">
        <v>3.9</v>
      </c>
      <c r="J23" s="151">
        <v>3.5</v>
      </c>
      <c r="K23" s="152">
        <v>5.2</v>
      </c>
      <c r="L23" s="151">
        <v>3.9</v>
      </c>
      <c r="M23" s="343">
        <v>3.1</v>
      </c>
      <c r="N23" s="344"/>
      <c r="O23" s="152">
        <v>5.7</v>
      </c>
      <c r="P23" s="151">
        <v>4.3</v>
      </c>
      <c r="Q23" s="151">
        <v>6.1</v>
      </c>
      <c r="R23" s="151">
        <v>6</v>
      </c>
      <c r="S23" s="343">
        <v>6.2</v>
      </c>
    </row>
    <row r="24" spans="2:19" ht="20.1" customHeight="1">
      <c r="B24" s="346" t="s">
        <v>270</v>
      </c>
      <c r="C24" s="345"/>
      <c r="D24" s="345"/>
      <c r="E24" s="345"/>
      <c r="F24" s="345"/>
      <c r="G24" s="345"/>
      <c r="H24" s="344"/>
      <c r="I24" s="345" t="s">
        <v>269</v>
      </c>
      <c r="J24" s="345" t="s">
        <v>269</v>
      </c>
      <c r="K24" s="345" t="s">
        <v>269</v>
      </c>
      <c r="L24" s="345" t="s">
        <v>269</v>
      </c>
      <c r="M24" s="345" t="s">
        <v>269</v>
      </c>
      <c r="N24" s="344"/>
      <c r="O24" s="345" t="s">
        <v>269</v>
      </c>
      <c r="P24" s="345" t="s">
        <v>269</v>
      </c>
      <c r="Q24" s="345" t="s">
        <v>269</v>
      </c>
      <c r="R24" s="345" t="s">
        <v>269</v>
      </c>
      <c r="S24" s="345" t="s">
        <v>269</v>
      </c>
    </row>
    <row r="25" spans="2:19" ht="20.1" customHeight="1">
      <c r="B25" s="150" t="s">
        <v>276</v>
      </c>
      <c r="C25" s="152">
        <v>68.9</v>
      </c>
      <c r="D25" s="152">
        <v>55</v>
      </c>
      <c r="E25" s="152">
        <v>65.7</v>
      </c>
      <c r="F25" s="152">
        <v>71.4</v>
      </c>
      <c r="G25" s="343">
        <v>84.5</v>
      </c>
      <c r="H25" s="344"/>
      <c r="I25" s="152">
        <v>61.8</v>
      </c>
      <c r="J25" s="151">
        <v>58.8</v>
      </c>
      <c r="K25" s="152">
        <v>66.2</v>
      </c>
      <c r="L25" s="151">
        <v>65.4</v>
      </c>
      <c r="M25" s="343">
        <v>57.1</v>
      </c>
      <c r="N25" s="344"/>
      <c r="O25" s="152">
        <v>51</v>
      </c>
      <c r="P25" s="151">
        <v>44.1</v>
      </c>
      <c r="Q25" s="151">
        <v>48</v>
      </c>
      <c r="R25" s="151">
        <v>57.8</v>
      </c>
      <c r="S25" s="343">
        <v>54.5</v>
      </c>
    </row>
    <row r="26" spans="2:19" ht="20.1" customHeight="1">
      <c r="B26" s="146" t="s">
        <v>267</v>
      </c>
      <c r="C26" s="341">
        <v>5.4</v>
      </c>
      <c r="D26" s="341">
        <v>5.69</v>
      </c>
      <c r="E26" s="341">
        <v>4.94</v>
      </c>
      <c r="F26" s="341">
        <v>4.83</v>
      </c>
      <c r="G26" s="339">
        <v>6.08</v>
      </c>
      <c r="H26" s="342"/>
      <c r="I26" s="341">
        <v>5.91</v>
      </c>
      <c r="J26" s="340">
        <v>6.16</v>
      </c>
      <c r="K26" s="341">
        <v>5.75</v>
      </c>
      <c r="L26" s="340">
        <v>5.59</v>
      </c>
      <c r="M26" s="339">
        <v>6.16</v>
      </c>
      <c r="N26" s="342"/>
      <c r="O26" s="341">
        <v>4.77</v>
      </c>
      <c r="P26" s="340">
        <v>4.4</v>
      </c>
      <c r="Q26" s="340">
        <v>4.39</v>
      </c>
      <c r="R26" s="340">
        <v>4.65</v>
      </c>
      <c r="S26" s="339">
        <v>5.68</v>
      </c>
    </row>
    <row r="28" spans="3:13" ht="20.1" customHeight="1">
      <c r="C28" s="298">
        <v>2004</v>
      </c>
      <c r="D28" s="1395" t="s">
        <v>188</v>
      </c>
      <c r="E28" s="1395"/>
      <c r="F28" s="1395"/>
      <c r="G28" s="1395"/>
      <c r="I28" s="298" t="s">
        <v>275</v>
      </c>
      <c r="J28" s="1395" t="s">
        <v>188</v>
      </c>
      <c r="K28" s="1395"/>
      <c r="L28" s="1395"/>
      <c r="M28" s="1395"/>
    </row>
    <row r="29" spans="2:13" ht="20.1" customHeight="1">
      <c r="B29" s="50"/>
      <c r="C29" s="50" t="s">
        <v>186</v>
      </c>
      <c r="D29" s="113" t="s">
        <v>185</v>
      </c>
      <c r="E29" s="113" t="s">
        <v>184</v>
      </c>
      <c r="F29" s="113" t="s">
        <v>183</v>
      </c>
      <c r="G29" s="113" t="s">
        <v>182</v>
      </c>
      <c r="I29" s="50" t="s">
        <v>186</v>
      </c>
      <c r="J29" s="113" t="s">
        <v>185</v>
      </c>
      <c r="K29" s="113" t="s">
        <v>184</v>
      </c>
      <c r="L29" s="113" t="s">
        <v>183</v>
      </c>
      <c r="M29" s="113" t="s">
        <v>182</v>
      </c>
    </row>
    <row r="30" spans="2:13" ht="20.1" customHeight="1">
      <c r="B30" s="351" t="s">
        <v>1</v>
      </c>
      <c r="C30" s="350"/>
      <c r="D30" s="349"/>
      <c r="E30" s="349"/>
      <c r="F30" s="349"/>
      <c r="G30" s="348"/>
      <c r="I30" s="350"/>
      <c r="J30" s="349"/>
      <c r="K30" s="349"/>
      <c r="L30" s="349"/>
      <c r="M30" s="348"/>
    </row>
    <row r="31" spans="2:13" ht="20.1" customHeight="1">
      <c r="B31" s="150" t="s">
        <v>274</v>
      </c>
      <c r="C31" s="156">
        <v>1.24</v>
      </c>
      <c r="D31" s="155">
        <v>1.25</v>
      </c>
      <c r="E31" s="156">
        <v>1.2</v>
      </c>
      <c r="F31" s="156">
        <v>1.22</v>
      </c>
      <c r="G31" s="347">
        <v>1.3</v>
      </c>
      <c r="H31" s="342"/>
      <c r="I31" s="156">
        <v>1.13</v>
      </c>
      <c r="J31" s="155">
        <v>1.07</v>
      </c>
      <c r="K31" s="156">
        <v>1.14</v>
      </c>
      <c r="L31" s="155">
        <v>1.12</v>
      </c>
      <c r="M31" s="347">
        <v>1.19</v>
      </c>
    </row>
    <row r="32" spans="2:13" ht="20.1" customHeight="1">
      <c r="B32" s="150" t="s">
        <v>273</v>
      </c>
      <c r="C32" s="152">
        <v>38.3</v>
      </c>
      <c r="D32" s="151">
        <v>32</v>
      </c>
      <c r="E32" s="152">
        <v>35.4</v>
      </c>
      <c r="F32" s="152">
        <v>41.5</v>
      </c>
      <c r="G32" s="343">
        <v>44</v>
      </c>
      <c r="H32" s="344"/>
      <c r="I32" s="152">
        <v>28.8</v>
      </c>
      <c r="J32" s="151">
        <v>31.5</v>
      </c>
      <c r="K32" s="152">
        <v>26</v>
      </c>
      <c r="L32" s="151">
        <v>28.4</v>
      </c>
      <c r="M32" s="343">
        <v>29.4</v>
      </c>
    </row>
    <row r="33" spans="2:13" ht="20.1" customHeight="1">
      <c r="B33" s="150" t="s">
        <v>272</v>
      </c>
      <c r="C33" s="152">
        <v>32.8</v>
      </c>
      <c r="D33" s="151">
        <v>21.6</v>
      </c>
      <c r="E33" s="152">
        <v>34.4</v>
      </c>
      <c r="F33" s="152">
        <v>32.9</v>
      </c>
      <c r="G33" s="343">
        <v>42.4</v>
      </c>
      <c r="H33" s="344"/>
      <c r="I33" s="152">
        <v>20.9</v>
      </c>
      <c r="J33" s="151">
        <v>32.3</v>
      </c>
      <c r="K33" s="152">
        <v>17.6</v>
      </c>
      <c r="L33" s="151">
        <v>14.6</v>
      </c>
      <c r="M33" s="343">
        <v>18.9</v>
      </c>
    </row>
    <row r="34" spans="2:13" ht="20.1" customHeight="1">
      <c r="B34" s="150" t="s">
        <v>271</v>
      </c>
      <c r="C34" s="152">
        <v>4.5</v>
      </c>
      <c r="D34" s="151">
        <v>2.9</v>
      </c>
      <c r="E34" s="152">
        <v>4.7</v>
      </c>
      <c r="F34" s="152">
        <v>4.5</v>
      </c>
      <c r="G34" s="343">
        <v>5.8</v>
      </c>
      <c r="H34" s="344"/>
      <c r="I34" s="152">
        <v>2.8</v>
      </c>
      <c r="J34" s="151">
        <v>4.4</v>
      </c>
      <c r="K34" s="152">
        <v>2.4</v>
      </c>
      <c r="L34" s="151">
        <v>2</v>
      </c>
      <c r="M34" s="343">
        <v>2.6</v>
      </c>
    </row>
    <row r="35" spans="2:13" ht="20.1" customHeight="1">
      <c r="B35" s="346" t="s">
        <v>270</v>
      </c>
      <c r="C35" s="345"/>
      <c r="D35" s="345"/>
      <c r="E35" s="345"/>
      <c r="F35" s="345"/>
      <c r="G35" s="345"/>
      <c r="H35" s="344"/>
      <c r="I35" s="345" t="s">
        <v>269</v>
      </c>
      <c r="J35" s="345" t="s">
        <v>269</v>
      </c>
      <c r="K35" s="345" t="s">
        <v>269</v>
      </c>
      <c r="L35" s="345" t="s">
        <v>269</v>
      </c>
      <c r="M35" s="345" t="s">
        <v>269</v>
      </c>
    </row>
    <row r="36" spans="2:13" ht="20.1" customHeight="1">
      <c r="B36" s="150" t="s">
        <v>268</v>
      </c>
      <c r="C36" s="152">
        <v>36.3</v>
      </c>
      <c r="D36" s="151">
        <v>31</v>
      </c>
      <c r="E36" s="152">
        <v>34.2</v>
      </c>
      <c r="F36" s="152">
        <v>39.5</v>
      </c>
      <c r="G36" s="343">
        <v>40.6</v>
      </c>
      <c r="H36" s="344"/>
      <c r="I36" s="152">
        <v>27.8</v>
      </c>
      <c r="J36" s="151">
        <v>30.8</v>
      </c>
      <c r="K36" s="152">
        <v>25</v>
      </c>
      <c r="L36" s="151">
        <v>27.6</v>
      </c>
      <c r="M36" s="343">
        <v>28.4</v>
      </c>
    </row>
    <row r="37" spans="2:13" ht="20.1" customHeight="1">
      <c r="B37" s="146" t="s">
        <v>267</v>
      </c>
      <c r="C37" s="341">
        <v>3.74</v>
      </c>
      <c r="D37" s="340">
        <v>3.7</v>
      </c>
      <c r="E37" s="341">
        <v>3.44</v>
      </c>
      <c r="F37" s="341">
        <v>3.54</v>
      </c>
      <c r="G37" s="339">
        <v>4.24</v>
      </c>
      <c r="H37" s="342"/>
      <c r="I37" s="341">
        <v>3.27</v>
      </c>
      <c r="J37" s="340">
        <v>3.39</v>
      </c>
      <c r="K37" s="341">
        <v>3.19</v>
      </c>
      <c r="L37" s="340">
        <v>3.04</v>
      </c>
      <c r="M37" s="339">
        <v>3.46</v>
      </c>
    </row>
    <row r="39" spans="2:25" s="87" customFormat="1" ht="14.1" customHeight="1">
      <c r="B39" s="1401" t="s">
        <v>266</v>
      </c>
      <c r="C39" s="1394"/>
      <c r="D39" s="1394"/>
      <c r="E39" s="1394"/>
      <c r="F39" s="1394"/>
      <c r="G39" s="1394"/>
      <c r="H39" s="1394"/>
      <c r="I39" s="1394"/>
      <c r="J39" s="1394"/>
      <c r="K39" s="1394"/>
      <c r="L39" s="1394"/>
      <c r="M39" s="1394"/>
      <c r="N39" s="1394"/>
      <c r="O39" s="1394"/>
      <c r="P39" s="1394"/>
      <c r="Q39" s="1394"/>
      <c r="R39" s="1394"/>
      <c r="S39" s="1394"/>
      <c r="T39" s="1394"/>
      <c r="U39" s="1394"/>
      <c r="V39" s="1394"/>
      <c r="W39" s="1394"/>
      <c r="X39" s="1394"/>
      <c r="Y39" s="1394"/>
    </row>
    <row r="40" spans="2:25" s="87" customFormat="1" ht="14.1" customHeight="1">
      <c r="B40" s="1394" t="s">
        <v>265</v>
      </c>
      <c r="C40" s="1394"/>
      <c r="D40" s="1394"/>
      <c r="E40" s="1394"/>
      <c r="F40" s="1394"/>
      <c r="G40" s="1394"/>
      <c r="H40" s="1394"/>
      <c r="I40" s="1394"/>
      <c r="J40" s="1394"/>
      <c r="K40" s="1394"/>
      <c r="L40" s="1394"/>
      <c r="M40" s="1394"/>
      <c r="N40" s="1394"/>
      <c r="O40" s="1394"/>
      <c r="P40" s="1394"/>
      <c r="Q40" s="1394"/>
      <c r="R40" s="1394"/>
      <c r="S40" s="1394"/>
      <c r="T40" s="1394"/>
      <c r="U40" s="1394"/>
      <c r="V40" s="1394"/>
      <c r="W40" s="1394"/>
      <c r="X40" s="1394"/>
      <c r="Y40" s="1394"/>
    </row>
    <row r="41" spans="2:25" s="87" customFormat="1" ht="14.1" customHeight="1">
      <c r="B41" s="1394" t="s">
        <v>264</v>
      </c>
      <c r="C41" s="1394"/>
      <c r="D41" s="1394"/>
      <c r="E41" s="1394"/>
      <c r="F41" s="1394"/>
      <c r="G41" s="1394"/>
      <c r="H41" s="1394"/>
      <c r="I41" s="1394"/>
      <c r="J41" s="1394"/>
      <c r="K41" s="1394"/>
      <c r="L41" s="1394"/>
      <c r="M41" s="1394"/>
      <c r="N41" s="1394"/>
      <c r="O41" s="1394"/>
      <c r="P41" s="1394"/>
      <c r="Q41" s="1394"/>
      <c r="R41" s="1394"/>
      <c r="S41" s="1394"/>
      <c r="T41" s="1394"/>
      <c r="U41" s="1394"/>
      <c r="V41" s="1394"/>
      <c r="W41" s="1394"/>
      <c r="X41" s="1394"/>
      <c r="Y41" s="1394"/>
    </row>
    <row r="42" spans="2:25" s="87" customFormat="1" ht="14.1" customHeight="1">
      <c r="B42" s="1394" t="s">
        <v>263</v>
      </c>
      <c r="C42" s="1394"/>
      <c r="D42" s="1394"/>
      <c r="E42" s="1394"/>
      <c r="F42" s="1394"/>
      <c r="G42" s="1394"/>
      <c r="H42" s="1394"/>
      <c r="I42" s="1394"/>
      <c r="J42" s="1394"/>
      <c r="K42" s="1394"/>
      <c r="L42" s="1394"/>
      <c r="M42" s="1394"/>
      <c r="N42" s="1394"/>
      <c r="O42" s="1394"/>
      <c r="P42" s="1394"/>
      <c r="Q42" s="1394"/>
      <c r="R42" s="1394"/>
      <c r="S42" s="1394"/>
      <c r="T42" s="1394"/>
      <c r="U42" s="1394"/>
      <c r="V42" s="1394"/>
      <c r="W42" s="1394"/>
      <c r="X42" s="1394"/>
      <c r="Y42" s="1394"/>
    </row>
  </sheetData>
  <mergeCells count="16">
    <mergeCell ref="B2:G2"/>
    <mergeCell ref="D4:G4"/>
    <mergeCell ref="J4:M4"/>
    <mergeCell ref="P4:S4"/>
    <mergeCell ref="V4:Y4"/>
    <mergeCell ref="B39:Y39"/>
    <mergeCell ref="B40:Y40"/>
    <mergeCell ref="B41:Y41"/>
    <mergeCell ref="B42:Y42"/>
    <mergeCell ref="AH4:AK4"/>
    <mergeCell ref="D17:G17"/>
    <mergeCell ref="J17:M17"/>
    <mergeCell ref="P17:S17"/>
    <mergeCell ref="D28:G28"/>
    <mergeCell ref="J28:M28"/>
    <mergeCell ref="AB4:AE4"/>
  </mergeCells>
  <printOptions horizontalCentered="1" verticalCentered="1"/>
  <pageMargins left="0" right="0" top="0" bottom="0" header="0" footer="0"/>
  <pageSetup fitToHeight="1" fitToWidth="1" horizontalDpi="600" verticalDpi="600" orientation="landscape" paperSize="9" scale="3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agence marc praquin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L0412429</cp:lastModifiedBy>
  <cp:lastPrinted>2013-04-25T08:40:52Z</cp:lastPrinted>
  <dcterms:created xsi:type="dcterms:W3CDTF">2012-12-19T14:48:08Z</dcterms:created>
  <dcterms:modified xsi:type="dcterms:W3CDTF">2014-04-16T09:34:49Z</dcterms:modified>
  <cp:category/>
  <cp:version/>
  <cp:contentType/>
  <cp:contentStatus/>
</cp:coreProperties>
</file>